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uent\Downloads\PRIMER_TRIMESTRE_SRFT_2026_(MUNICIPIO_DE_TENAMPULCO_PUEBLA)\PRIMER_TRIMESTRE_SRFT_2026_(MUNICIPIO_DE_TENAMPULCO_PUEBLA)\"/>
    </mc:Choice>
  </mc:AlternateContent>
  <xr:revisionPtr revIDLastSave="0" documentId="13_ncr:1_{8030DA48-1263-40BC-AFA6-1D39F285212A}" xr6:coauthVersionLast="47" xr6:coauthVersionMax="47" xr10:uidLastSave="{00000000-0000-0000-0000-000000000000}"/>
  <workbookProtection workbookAlgorithmName="SHA-512" workbookHashValue="NL2ndblKNxYJ6PgR/2tDkljWtkCG+A1AIIE34C6kcyJHqX8iHRf7/PGKZff+ALWYErTK/bBIFUCThjMMGFchGw==" workbookSaltValue="ibvP8UskftUn5eC4lpKYXQ==" workbookSpinCount="100000" lockStructure="1"/>
  <bookViews>
    <workbookView xWindow="-120" yWindow="-120" windowWidth="24240" windowHeight="13020" activeTab="1" xr2:uid="{00000000-000D-0000-FFFF-FFFF00000000}"/>
  </bookViews>
  <sheets>
    <sheet name="FAISMUN" sheetId="1" r:id="rId1"/>
    <sheet name="FORTAMUN" sheetId="3" r:id="rId2"/>
    <sheet name="Instructivo" sheetId="8" r:id="rId3"/>
    <sheet name="Monto FAISMUN" sheetId="4" state="hidden" r:id="rId4"/>
    <sheet name="Monto FORTAMUN" sheetId="5" state="hidden" r:id="rId5"/>
    <sheet name="Hoja1" sheetId="6" state="hidden" r:id="rId6"/>
  </sheets>
  <definedNames>
    <definedName name="_xlnm.Print_Area" localSheetId="0">FAISMUN!$A$4:$CD$89</definedName>
    <definedName name="_xlnm.Print_Area" localSheetId="1">FORTAMUN!$A$3:$I$60</definedName>
    <definedName name="_xlnm.Print_Titles" localSheetId="1">FORTAMUN!$3:$6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2" i="3" l="1"/>
  <c r="K19" i="3"/>
  <c r="A5" i="1" l="1"/>
  <c r="C30" i="3" l="1"/>
  <c r="K18" i="3"/>
  <c r="K11" i="3"/>
  <c r="F30" i="3"/>
  <c r="R3" i="5" l="1"/>
  <c r="S3" i="5" l="1"/>
  <c r="F69" i="3"/>
  <c r="F68" i="3"/>
  <c r="R4" i="5" l="1"/>
  <c r="S4" i="5" s="1"/>
  <c r="T4" i="5" s="1"/>
  <c r="U4" i="5" s="1"/>
  <c r="R5" i="5"/>
  <c r="S5" i="5" s="1"/>
  <c r="T5" i="5" s="1"/>
  <c r="U5" i="5" s="1"/>
  <c r="R6" i="5"/>
  <c r="R7" i="5"/>
  <c r="S7" i="5" s="1"/>
  <c r="T7" i="5" s="1"/>
  <c r="U7" i="5" s="1"/>
  <c r="R8" i="5"/>
  <c r="S8" i="5" s="1"/>
  <c r="T8" i="5" s="1"/>
  <c r="U8" i="5" s="1"/>
  <c r="R9" i="5"/>
  <c r="S9" i="5" s="1"/>
  <c r="T9" i="5" s="1"/>
  <c r="U9" i="5" s="1"/>
  <c r="R10" i="5"/>
  <c r="S10" i="5" s="1"/>
  <c r="T10" i="5" s="1"/>
  <c r="U10" i="5" s="1"/>
  <c r="R11" i="5"/>
  <c r="S11" i="5" s="1"/>
  <c r="T11" i="5" s="1"/>
  <c r="U11" i="5" s="1"/>
  <c r="R12" i="5"/>
  <c r="S12" i="5" s="1"/>
  <c r="T12" i="5" s="1"/>
  <c r="U12" i="5" s="1"/>
  <c r="R13" i="5"/>
  <c r="S13" i="5" s="1"/>
  <c r="T13" i="5" s="1"/>
  <c r="U13" i="5" s="1"/>
  <c r="R14" i="5"/>
  <c r="S14" i="5" s="1"/>
  <c r="T14" i="5" s="1"/>
  <c r="U14" i="5" s="1"/>
  <c r="R15" i="5"/>
  <c r="S15" i="5" s="1"/>
  <c r="T15" i="5" s="1"/>
  <c r="U15" i="5" s="1"/>
  <c r="R16" i="5"/>
  <c r="S16" i="5" s="1"/>
  <c r="T16" i="5" s="1"/>
  <c r="U16" i="5" s="1"/>
  <c r="R17" i="5"/>
  <c r="S17" i="5"/>
  <c r="T17" i="5" s="1"/>
  <c r="U17" i="5" s="1"/>
  <c r="R18" i="5"/>
  <c r="S18" i="5" s="1"/>
  <c r="T18" i="5" s="1"/>
  <c r="U18" i="5" s="1"/>
  <c r="R19" i="5"/>
  <c r="S19" i="5" s="1"/>
  <c r="T19" i="5" s="1"/>
  <c r="U19" i="5" s="1"/>
  <c r="R20" i="5"/>
  <c r="S20" i="5" s="1"/>
  <c r="T20" i="5" s="1"/>
  <c r="U20" i="5" s="1"/>
  <c r="R21" i="5"/>
  <c r="S21" i="5" s="1"/>
  <c r="T21" i="5" s="1"/>
  <c r="U21" i="5" s="1"/>
  <c r="R22" i="5"/>
  <c r="S22" i="5" s="1"/>
  <c r="T22" i="5" s="1"/>
  <c r="U22" i="5" s="1"/>
  <c r="R23" i="5"/>
  <c r="S23" i="5" s="1"/>
  <c r="T23" i="5" s="1"/>
  <c r="U23" i="5" s="1"/>
  <c r="R24" i="5"/>
  <c r="S24" i="5" s="1"/>
  <c r="T24" i="5" s="1"/>
  <c r="U24" i="5" s="1"/>
  <c r="R25" i="5"/>
  <c r="S25" i="5" s="1"/>
  <c r="T25" i="5" s="1"/>
  <c r="U25" i="5" s="1"/>
  <c r="R26" i="5"/>
  <c r="S26" i="5"/>
  <c r="T26" i="5" s="1"/>
  <c r="U26" i="5" s="1"/>
  <c r="R27" i="5"/>
  <c r="S27" i="5" s="1"/>
  <c r="T27" i="5" s="1"/>
  <c r="U27" i="5" s="1"/>
  <c r="R28" i="5"/>
  <c r="S28" i="5"/>
  <c r="T28" i="5" s="1"/>
  <c r="U28" i="5" s="1"/>
  <c r="R29" i="5"/>
  <c r="S29" i="5" s="1"/>
  <c r="T29" i="5" s="1"/>
  <c r="U29" i="5" s="1"/>
  <c r="R30" i="5"/>
  <c r="S30" i="5" s="1"/>
  <c r="T30" i="5" s="1"/>
  <c r="U30" i="5" s="1"/>
  <c r="R31" i="5"/>
  <c r="S31" i="5"/>
  <c r="T31" i="5" s="1"/>
  <c r="U31" i="5" s="1"/>
  <c r="R32" i="5"/>
  <c r="S32" i="5" s="1"/>
  <c r="T32" i="5" s="1"/>
  <c r="U32" i="5" s="1"/>
  <c r="R33" i="5"/>
  <c r="S33" i="5" s="1"/>
  <c r="T33" i="5" s="1"/>
  <c r="U33" i="5" s="1"/>
  <c r="R34" i="5"/>
  <c r="S34" i="5" s="1"/>
  <c r="T34" i="5" s="1"/>
  <c r="U34" i="5" s="1"/>
  <c r="R35" i="5"/>
  <c r="S35" i="5" s="1"/>
  <c r="T35" i="5" s="1"/>
  <c r="U35" i="5" s="1"/>
  <c r="R36" i="5"/>
  <c r="S36" i="5" s="1"/>
  <c r="T36" i="5" s="1"/>
  <c r="U36" i="5" s="1"/>
  <c r="R37" i="5"/>
  <c r="S37" i="5" s="1"/>
  <c r="T37" i="5" s="1"/>
  <c r="U37" i="5" s="1"/>
  <c r="R38" i="5"/>
  <c r="S38" i="5" s="1"/>
  <c r="T38" i="5" s="1"/>
  <c r="U38" i="5" s="1"/>
  <c r="R39" i="5"/>
  <c r="S39" i="5" s="1"/>
  <c r="T39" i="5" s="1"/>
  <c r="U39" i="5" s="1"/>
  <c r="R40" i="5"/>
  <c r="S40" i="5" s="1"/>
  <c r="T40" i="5" s="1"/>
  <c r="U40" i="5" s="1"/>
  <c r="R41" i="5"/>
  <c r="S41" i="5" s="1"/>
  <c r="T41" i="5" s="1"/>
  <c r="U41" i="5" s="1"/>
  <c r="R42" i="5"/>
  <c r="S42" i="5" s="1"/>
  <c r="T42" i="5" s="1"/>
  <c r="U42" i="5" s="1"/>
  <c r="R43" i="5"/>
  <c r="S43" i="5" s="1"/>
  <c r="T43" i="5" s="1"/>
  <c r="U43" i="5" s="1"/>
  <c r="R44" i="5"/>
  <c r="S44" i="5" s="1"/>
  <c r="T44" i="5" s="1"/>
  <c r="U44" i="5" s="1"/>
  <c r="R45" i="5"/>
  <c r="S45" i="5" s="1"/>
  <c r="T45" i="5" s="1"/>
  <c r="U45" i="5" s="1"/>
  <c r="R46" i="5"/>
  <c r="S46" i="5" s="1"/>
  <c r="T46" i="5" s="1"/>
  <c r="U46" i="5" s="1"/>
  <c r="R47" i="5"/>
  <c r="S47" i="5" s="1"/>
  <c r="T47" i="5" s="1"/>
  <c r="U47" i="5" s="1"/>
  <c r="R48" i="5"/>
  <c r="S48" i="5" s="1"/>
  <c r="T48" i="5" s="1"/>
  <c r="U48" i="5" s="1"/>
  <c r="R49" i="5"/>
  <c r="S49" i="5" s="1"/>
  <c r="T49" i="5" s="1"/>
  <c r="U49" i="5" s="1"/>
  <c r="R50" i="5"/>
  <c r="S50" i="5" s="1"/>
  <c r="T50" i="5" s="1"/>
  <c r="U50" i="5" s="1"/>
  <c r="R51" i="5"/>
  <c r="S51" i="5" s="1"/>
  <c r="T51" i="5" s="1"/>
  <c r="U51" i="5" s="1"/>
  <c r="R52" i="5"/>
  <c r="R53" i="5"/>
  <c r="S53" i="5" s="1"/>
  <c r="T53" i="5" s="1"/>
  <c r="U53" i="5" s="1"/>
  <c r="R54" i="5"/>
  <c r="S54" i="5" s="1"/>
  <c r="T54" i="5" s="1"/>
  <c r="U54" i="5" s="1"/>
  <c r="R55" i="5"/>
  <c r="S55" i="5" s="1"/>
  <c r="T55" i="5" s="1"/>
  <c r="U55" i="5" s="1"/>
  <c r="R56" i="5"/>
  <c r="S56" i="5" s="1"/>
  <c r="T56" i="5" s="1"/>
  <c r="U56" i="5" s="1"/>
  <c r="R57" i="5"/>
  <c r="S57" i="5" s="1"/>
  <c r="T57" i="5" s="1"/>
  <c r="U57" i="5" s="1"/>
  <c r="R58" i="5"/>
  <c r="S58" i="5" s="1"/>
  <c r="T58" i="5" s="1"/>
  <c r="U58" i="5" s="1"/>
  <c r="R59" i="5"/>
  <c r="S59" i="5" s="1"/>
  <c r="T59" i="5" s="1"/>
  <c r="U59" i="5" s="1"/>
  <c r="R60" i="5"/>
  <c r="S60" i="5" s="1"/>
  <c r="T60" i="5" s="1"/>
  <c r="U60" i="5" s="1"/>
  <c r="R61" i="5"/>
  <c r="S61" i="5"/>
  <c r="T61" i="5" s="1"/>
  <c r="U61" i="5" s="1"/>
  <c r="R62" i="5"/>
  <c r="S62" i="5" s="1"/>
  <c r="T62" i="5" s="1"/>
  <c r="U62" i="5" s="1"/>
  <c r="R63" i="5"/>
  <c r="S63" i="5" s="1"/>
  <c r="T63" i="5" s="1"/>
  <c r="U63" i="5" s="1"/>
  <c r="R64" i="5"/>
  <c r="S64" i="5" s="1"/>
  <c r="T64" i="5" s="1"/>
  <c r="U64" i="5"/>
  <c r="R65" i="5"/>
  <c r="S65" i="5" s="1"/>
  <c r="T65" i="5" s="1"/>
  <c r="U65" i="5" s="1"/>
  <c r="R66" i="5"/>
  <c r="S66" i="5" s="1"/>
  <c r="T66" i="5" s="1"/>
  <c r="U66" i="5" s="1"/>
  <c r="R67" i="5"/>
  <c r="S67" i="5" s="1"/>
  <c r="T67" i="5" s="1"/>
  <c r="U67" i="5" s="1"/>
  <c r="R68" i="5"/>
  <c r="S68" i="5" s="1"/>
  <c r="T68" i="5" s="1"/>
  <c r="U68" i="5" s="1"/>
  <c r="R69" i="5"/>
  <c r="S69" i="5" s="1"/>
  <c r="T69" i="5" s="1"/>
  <c r="U69" i="5" s="1"/>
  <c r="R70" i="5"/>
  <c r="S70" i="5" s="1"/>
  <c r="T70" i="5" s="1"/>
  <c r="U70" i="5" s="1"/>
  <c r="R71" i="5"/>
  <c r="S71" i="5" s="1"/>
  <c r="T71" i="5" s="1"/>
  <c r="U71" i="5" s="1"/>
  <c r="R72" i="5"/>
  <c r="S72" i="5" s="1"/>
  <c r="T72" i="5" s="1"/>
  <c r="U72" i="5" s="1"/>
  <c r="R73" i="5"/>
  <c r="S73" i="5" s="1"/>
  <c r="T73" i="5" s="1"/>
  <c r="U73" i="5" s="1"/>
  <c r="R74" i="5"/>
  <c r="S74" i="5" s="1"/>
  <c r="T74" i="5" s="1"/>
  <c r="U74" i="5" s="1"/>
  <c r="R75" i="5"/>
  <c r="S75" i="5" s="1"/>
  <c r="T75" i="5" s="1"/>
  <c r="U75" i="5" s="1"/>
  <c r="R76" i="5"/>
  <c r="S76" i="5" s="1"/>
  <c r="T76" i="5" s="1"/>
  <c r="U76" i="5" s="1"/>
  <c r="R77" i="5"/>
  <c r="S77" i="5" s="1"/>
  <c r="T77" i="5" s="1"/>
  <c r="U77" i="5" s="1"/>
  <c r="R78" i="5"/>
  <c r="S78" i="5" s="1"/>
  <c r="T78" i="5" s="1"/>
  <c r="U78" i="5" s="1"/>
  <c r="R79" i="5"/>
  <c r="S79" i="5" s="1"/>
  <c r="T79" i="5" s="1"/>
  <c r="U79" i="5" s="1"/>
  <c r="R80" i="5"/>
  <c r="S80" i="5" s="1"/>
  <c r="T80" i="5" s="1"/>
  <c r="U80" i="5" s="1"/>
  <c r="R81" i="5"/>
  <c r="S81" i="5" s="1"/>
  <c r="T81" i="5" s="1"/>
  <c r="U81" i="5" s="1"/>
  <c r="R82" i="5"/>
  <c r="S82" i="5" s="1"/>
  <c r="T82" i="5" s="1"/>
  <c r="U82" i="5" s="1"/>
  <c r="R83" i="5"/>
  <c r="S83" i="5"/>
  <c r="T83" i="5"/>
  <c r="U83" i="5" s="1"/>
  <c r="R84" i="5"/>
  <c r="S84" i="5" s="1"/>
  <c r="T84" i="5" s="1"/>
  <c r="U84" i="5" s="1"/>
  <c r="R85" i="5"/>
  <c r="S85" i="5" s="1"/>
  <c r="T85" i="5" s="1"/>
  <c r="U85" i="5" s="1"/>
  <c r="R86" i="5"/>
  <c r="S86" i="5" s="1"/>
  <c r="T86" i="5" s="1"/>
  <c r="U86" i="5" s="1"/>
  <c r="R87" i="5"/>
  <c r="S87" i="5" s="1"/>
  <c r="T87" i="5" s="1"/>
  <c r="U87" i="5" s="1"/>
  <c r="R88" i="5"/>
  <c r="S88" i="5" s="1"/>
  <c r="T88" i="5" s="1"/>
  <c r="U88" i="5" s="1"/>
  <c r="R89" i="5"/>
  <c r="S89" i="5" s="1"/>
  <c r="T89" i="5" s="1"/>
  <c r="U89" i="5" s="1"/>
  <c r="R90" i="5"/>
  <c r="S90" i="5" s="1"/>
  <c r="T90" i="5" s="1"/>
  <c r="U90" i="5" s="1"/>
  <c r="R91" i="5"/>
  <c r="S91" i="5" s="1"/>
  <c r="T91" i="5" s="1"/>
  <c r="U91" i="5" s="1"/>
  <c r="R92" i="5"/>
  <c r="S92" i="5" s="1"/>
  <c r="T92" i="5" s="1"/>
  <c r="U92" i="5" s="1"/>
  <c r="R93" i="5"/>
  <c r="S93" i="5" s="1"/>
  <c r="T93" i="5" s="1"/>
  <c r="U93" i="5" s="1"/>
  <c r="R94" i="5"/>
  <c r="S94" i="5" s="1"/>
  <c r="T94" i="5" s="1"/>
  <c r="U94" i="5" s="1"/>
  <c r="R95" i="5"/>
  <c r="S95" i="5" s="1"/>
  <c r="T95" i="5" s="1"/>
  <c r="U95" i="5" s="1"/>
  <c r="R96" i="5"/>
  <c r="S96" i="5" s="1"/>
  <c r="T96" i="5" s="1"/>
  <c r="U96" i="5" s="1"/>
  <c r="R97" i="5"/>
  <c r="S97" i="5"/>
  <c r="T97" i="5" s="1"/>
  <c r="U97" i="5" s="1"/>
  <c r="R98" i="5"/>
  <c r="S98" i="5" s="1"/>
  <c r="T98" i="5" s="1"/>
  <c r="U98" i="5" s="1"/>
  <c r="R99" i="5"/>
  <c r="S99" i="5" s="1"/>
  <c r="T99" i="5" s="1"/>
  <c r="U99" i="5" s="1"/>
  <c r="R100" i="5"/>
  <c r="S100" i="5" s="1"/>
  <c r="T100" i="5" s="1"/>
  <c r="U100" i="5" s="1"/>
  <c r="R101" i="5"/>
  <c r="S101" i="5" s="1"/>
  <c r="T101" i="5" s="1"/>
  <c r="U101" i="5" s="1"/>
  <c r="R102" i="5"/>
  <c r="S102" i="5"/>
  <c r="T102" i="5" s="1"/>
  <c r="U102" i="5" s="1"/>
  <c r="R103" i="5"/>
  <c r="S103" i="5"/>
  <c r="T103" i="5"/>
  <c r="U103" i="5" s="1"/>
  <c r="R104" i="5"/>
  <c r="S104" i="5" s="1"/>
  <c r="T104" i="5" s="1"/>
  <c r="U104" i="5" s="1"/>
  <c r="R105" i="5"/>
  <c r="S105" i="5" s="1"/>
  <c r="T105" i="5" s="1"/>
  <c r="U105" i="5" s="1"/>
  <c r="R106" i="5"/>
  <c r="S106" i="5" s="1"/>
  <c r="T106" i="5" s="1"/>
  <c r="U106" i="5" s="1"/>
  <c r="R107" i="5"/>
  <c r="S107" i="5" s="1"/>
  <c r="T107" i="5" s="1"/>
  <c r="U107" i="5" s="1"/>
  <c r="R108" i="5"/>
  <c r="S108" i="5" s="1"/>
  <c r="T108" i="5" s="1"/>
  <c r="U108" i="5" s="1"/>
  <c r="R109" i="5"/>
  <c r="S109" i="5" s="1"/>
  <c r="T109" i="5" s="1"/>
  <c r="U109" i="5" s="1"/>
  <c r="R110" i="5"/>
  <c r="S110" i="5" s="1"/>
  <c r="T110" i="5" s="1"/>
  <c r="U110" i="5" s="1"/>
  <c r="R111" i="5"/>
  <c r="S111" i="5" s="1"/>
  <c r="T111" i="5" s="1"/>
  <c r="U111" i="5" s="1"/>
  <c r="R112" i="5"/>
  <c r="S112" i="5" s="1"/>
  <c r="T112" i="5" s="1"/>
  <c r="U112" i="5" s="1"/>
  <c r="R113" i="5"/>
  <c r="S113" i="5"/>
  <c r="T113" i="5" s="1"/>
  <c r="U113" i="5" s="1"/>
  <c r="R114" i="5"/>
  <c r="S114" i="5" s="1"/>
  <c r="T114" i="5" s="1"/>
  <c r="U114" i="5" s="1"/>
  <c r="R115" i="5"/>
  <c r="S115" i="5" s="1"/>
  <c r="T115" i="5" s="1"/>
  <c r="U115" i="5" s="1"/>
  <c r="R116" i="5"/>
  <c r="S116" i="5" s="1"/>
  <c r="T116" i="5" s="1"/>
  <c r="U116" i="5" s="1"/>
  <c r="R117" i="5"/>
  <c r="S117" i="5" s="1"/>
  <c r="T117" i="5" s="1"/>
  <c r="U117" i="5" s="1"/>
  <c r="R118" i="5"/>
  <c r="S118" i="5"/>
  <c r="T118" i="5" s="1"/>
  <c r="U118" i="5" s="1"/>
  <c r="R119" i="5"/>
  <c r="S119" i="5" s="1"/>
  <c r="T119" i="5" s="1"/>
  <c r="U119" i="5" s="1"/>
  <c r="R120" i="5"/>
  <c r="S120" i="5" s="1"/>
  <c r="T120" i="5" s="1"/>
  <c r="U120" i="5" s="1"/>
  <c r="R121" i="5"/>
  <c r="S121" i="5" s="1"/>
  <c r="T121" i="5" s="1"/>
  <c r="U121" i="5" s="1"/>
  <c r="R122" i="5"/>
  <c r="S122" i="5" s="1"/>
  <c r="T122" i="5" s="1"/>
  <c r="U122" i="5" s="1"/>
  <c r="R123" i="5"/>
  <c r="S123" i="5" s="1"/>
  <c r="T123" i="5" s="1"/>
  <c r="U123" i="5" s="1"/>
  <c r="R124" i="5"/>
  <c r="S124" i="5" s="1"/>
  <c r="T124" i="5" s="1"/>
  <c r="U124" i="5" s="1"/>
  <c r="R125" i="5"/>
  <c r="S125" i="5" s="1"/>
  <c r="T125" i="5" s="1"/>
  <c r="U125" i="5" s="1"/>
  <c r="R126" i="5"/>
  <c r="S126" i="5" s="1"/>
  <c r="T126" i="5" s="1"/>
  <c r="U126" i="5" s="1"/>
  <c r="R127" i="5"/>
  <c r="S127" i="5" s="1"/>
  <c r="T127" i="5" s="1"/>
  <c r="U127" i="5" s="1"/>
  <c r="R128" i="5"/>
  <c r="S128" i="5" s="1"/>
  <c r="T128" i="5" s="1"/>
  <c r="U128" i="5" s="1"/>
  <c r="R129" i="5"/>
  <c r="S129" i="5" s="1"/>
  <c r="T129" i="5" s="1"/>
  <c r="U129" i="5" s="1"/>
  <c r="R130" i="5"/>
  <c r="S130" i="5" s="1"/>
  <c r="T130" i="5" s="1"/>
  <c r="U130" i="5" s="1"/>
  <c r="R131" i="5"/>
  <c r="S131" i="5" s="1"/>
  <c r="T131" i="5" s="1"/>
  <c r="U131" i="5" s="1"/>
  <c r="R132" i="5"/>
  <c r="S132" i="5" s="1"/>
  <c r="T132" i="5" s="1"/>
  <c r="U132" i="5" s="1"/>
  <c r="R133" i="5"/>
  <c r="S133" i="5" s="1"/>
  <c r="T133" i="5" s="1"/>
  <c r="U133" i="5" s="1"/>
  <c r="R134" i="5"/>
  <c r="S134" i="5" s="1"/>
  <c r="T134" i="5" s="1"/>
  <c r="U134" i="5" s="1"/>
  <c r="R135" i="5"/>
  <c r="S135" i="5" s="1"/>
  <c r="T135" i="5" s="1"/>
  <c r="U135" i="5" s="1"/>
  <c r="R136" i="5"/>
  <c r="S136" i="5" s="1"/>
  <c r="T136" i="5" s="1"/>
  <c r="U136" i="5" s="1"/>
  <c r="R137" i="5"/>
  <c r="S137" i="5" s="1"/>
  <c r="T137" i="5" s="1"/>
  <c r="U137" i="5" s="1"/>
  <c r="R138" i="5"/>
  <c r="S138" i="5" s="1"/>
  <c r="T138" i="5" s="1"/>
  <c r="U138" i="5" s="1"/>
  <c r="R139" i="5"/>
  <c r="S139" i="5" s="1"/>
  <c r="T139" i="5" s="1"/>
  <c r="U139" i="5" s="1"/>
  <c r="R140" i="5"/>
  <c r="S140" i="5" s="1"/>
  <c r="T140" i="5" s="1"/>
  <c r="U140" i="5" s="1"/>
  <c r="R141" i="5"/>
  <c r="S141" i="5" s="1"/>
  <c r="T141" i="5" s="1"/>
  <c r="U141" i="5" s="1"/>
  <c r="R142" i="5"/>
  <c r="S142" i="5" s="1"/>
  <c r="T142" i="5" s="1"/>
  <c r="U142" i="5" s="1"/>
  <c r="R143" i="5"/>
  <c r="S143" i="5" s="1"/>
  <c r="T143" i="5" s="1"/>
  <c r="U143" i="5" s="1"/>
  <c r="R144" i="5"/>
  <c r="S144" i="5" s="1"/>
  <c r="T144" i="5" s="1"/>
  <c r="U144" i="5" s="1"/>
  <c r="R145" i="5"/>
  <c r="S145" i="5" s="1"/>
  <c r="T145" i="5" s="1"/>
  <c r="U145" i="5" s="1"/>
  <c r="R146" i="5"/>
  <c r="S146" i="5"/>
  <c r="T146" i="5" s="1"/>
  <c r="U146" i="5" s="1"/>
  <c r="R147" i="5"/>
  <c r="S147" i="5" s="1"/>
  <c r="T147" i="5" s="1"/>
  <c r="U147" i="5" s="1"/>
  <c r="R148" i="5"/>
  <c r="S148" i="5" s="1"/>
  <c r="T148" i="5" s="1"/>
  <c r="U148" i="5" s="1"/>
  <c r="R149" i="5"/>
  <c r="S149" i="5" s="1"/>
  <c r="T149" i="5" s="1"/>
  <c r="U149" i="5" s="1"/>
  <c r="R150" i="5"/>
  <c r="S150" i="5"/>
  <c r="T150" i="5" s="1"/>
  <c r="U150" i="5" s="1"/>
  <c r="R151" i="5"/>
  <c r="S151" i="5" s="1"/>
  <c r="T151" i="5" s="1"/>
  <c r="U151" i="5" s="1"/>
  <c r="R152" i="5"/>
  <c r="S152" i="5" s="1"/>
  <c r="T152" i="5" s="1"/>
  <c r="U152" i="5" s="1"/>
  <c r="R153" i="5"/>
  <c r="S153" i="5" s="1"/>
  <c r="T153" i="5" s="1"/>
  <c r="U153" i="5" s="1"/>
  <c r="R154" i="5"/>
  <c r="S154" i="5" s="1"/>
  <c r="T154" i="5" s="1"/>
  <c r="U154" i="5" s="1"/>
  <c r="R155" i="5"/>
  <c r="S155" i="5" s="1"/>
  <c r="T155" i="5" s="1"/>
  <c r="U155" i="5" s="1"/>
  <c r="R156" i="5"/>
  <c r="S156" i="5" s="1"/>
  <c r="T156" i="5" s="1"/>
  <c r="U156" i="5" s="1"/>
  <c r="R157" i="5"/>
  <c r="S157" i="5" s="1"/>
  <c r="T157" i="5" s="1"/>
  <c r="U157" i="5" s="1"/>
  <c r="R158" i="5"/>
  <c r="S158" i="5" s="1"/>
  <c r="T158" i="5" s="1"/>
  <c r="U158" i="5" s="1"/>
  <c r="R159" i="5"/>
  <c r="S159" i="5" s="1"/>
  <c r="T159" i="5" s="1"/>
  <c r="U159" i="5" s="1"/>
  <c r="R160" i="5"/>
  <c r="S160" i="5" s="1"/>
  <c r="T160" i="5" s="1"/>
  <c r="U160" i="5" s="1"/>
  <c r="R161" i="5"/>
  <c r="S161" i="5" s="1"/>
  <c r="T161" i="5" s="1"/>
  <c r="U161" i="5" s="1"/>
  <c r="R162" i="5"/>
  <c r="S162" i="5" s="1"/>
  <c r="T162" i="5" s="1"/>
  <c r="U162" i="5" s="1"/>
  <c r="R163" i="5"/>
  <c r="S163" i="5" s="1"/>
  <c r="T163" i="5" s="1"/>
  <c r="U163" i="5" s="1"/>
  <c r="R164" i="5"/>
  <c r="S164" i="5" s="1"/>
  <c r="T164" i="5" s="1"/>
  <c r="U164" i="5" s="1"/>
  <c r="R165" i="5"/>
  <c r="S165" i="5"/>
  <c r="T165" i="5" s="1"/>
  <c r="U165" i="5" s="1"/>
  <c r="R166" i="5"/>
  <c r="S166" i="5" s="1"/>
  <c r="T166" i="5" s="1"/>
  <c r="U166" i="5" s="1"/>
  <c r="R167" i="5"/>
  <c r="S167" i="5" s="1"/>
  <c r="T167" i="5" s="1"/>
  <c r="U167" i="5" s="1"/>
  <c r="R168" i="5"/>
  <c r="S168" i="5"/>
  <c r="T168" i="5"/>
  <c r="U168" i="5" s="1"/>
  <c r="R169" i="5"/>
  <c r="S169" i="5" s="1"/>
  <c r="T169" i="5" s="1"/>
  <c r="U169" i="5" s="1"/>
  <c r="R170" i="5"/>
  <c r="S170" i="5" s="1"/>
  <c r="T170" i="5" s="1"/>
  <c r="U170" i="5" s="1"/>
  <c r="R171" i="5"/>
  <c r="S171" i="5" s="1"/>
  <c r="T171" i="5" s="1"/>
  <c r="U171" i="5" s="1"/>
  <c r="R172" i="5"/>
  <c r="S172" i="5" s="1"/>
  <c r="T172" i="5" s="1"/>
  <c r="U172" i="5" s="1"/>
  <c r="R173" i="5"/>
  <c r="S173" i="5" s="1"/>
  <c r="T173" i="5" s="1"/>
  <c r="U173" i="5" s="1"/>
  <c r="R174" i="5"/>
  <c r="S174" i="5" s="1"/>
  <c r="T174" i="5" s="1"/>
  <c r="U174" i="5" s="1"/>
  <c r="R175" i="5"/>
  <c r="S175" i="5" s="1"/>
  <c r="T175" i="5" s="1"/>
  <c r="U175" i="5" s="1"/>
  <c r="R176" i="5"/>
  <c r="S176" i="5" s="1"/>
  <c r="T176" i="5" s="1"/>
  <c r="U176" i="5" s="1"/>
  <c r="R177" i="5"/>
  <c r="S177" i="5"/>
  <c r="T177" i="5" s="1"/>
  <c r="U177" i="5" s="1"/>
  <c r="R178" i="5"/>
  <c r="S178" i="5" s="1"/>
  <c r="T178" i="5" s="1"/>
  <c r="U178" i="5" s="1"/>
  <c r="R179" i="5"/>
  <c r="S179" i="5" s="1"/>
  <c r="T179" i="5" s="1"/>
  <c r="U179" i="5" s="1"/>
  <c r="R180" i="5"/>
  <c r="S180" i="5" s="1"/>
  <c r="T180" i="5" s="1"/>
  <c r="U180" i="5" s="1"/>
  <c r="R181" i="5"/>
  <c r="S181" i="5" s="1"/>
  <c r="T181" i="5" s="1"/>
  <c r="U181" i="5" s="1"/>
  <c r="R182" i="5"/>
  <c r="S182" i="5" s="1"/>
  <c r="T182" i="5" s="1"/>
  <c r="U182" i="5" s="1"/>
  <c r="R183" i="5"/>
  <c r="S183" i="5" s="1"/>
  <c r="T183" i="5" s="1"/>
  <c r="U183" i="5" s="1"/>
  <c r="R184" i="5"/>
  <c r="S184" i="5" s="1"/>
  <c r="T184" i="5" s="1"/>
  <c r="U184" i="5" s="1"/>
  <c r="R185" i="5"/>
  <c r="S185" i="5" s="1"/>
  <c r="T185" i="5" s="1"/>
  <c r="U185" i="5" s="1"/>
  <c r="R186" i="5"/>
  <c r="S186" i="5" s="1"/>
  <c r="T186" i="5" s="1"/>
  <c r="U186" i="5" s="1"/>
  <c r="R187" i="5"/>
  <c r="S187" i="5" s="1"/>
  <c r="T187" i="5" s="1"/>
  <c r="U187" i="5" s="1"/>
  <c r="R188" i="5"/>
  <c r="S188" i="5" s="1"/>
  <c r="T188" i="5" s="1"/>
  <c r="U188" i="5" s="1"/>
  <c r="R189" i="5"/>
  <c r="S189" i="5" s="1"/>
  <c r="T189" i="5" s="1"/>
  <c r="U189" i="5" s="1"/>
  <c r="R190" i="5"/>
  <c r="S190" i="5" s="1"/>
  <c r="T190" i="5" s="1"/>
  <c r="U190" i="5" s="1"/>
  <c r="R191" i="5"/>
  <c r="S191" i="5" s="1"/>
  <c r="T191" i="5" s="1"/>
  <c r="U191" i="5" s="1"/>
  <c r="R192" i="5"/>
  <c r="S192" i="5" s="1"/>
  <c r="T192" i="5" s="1"/>
  <c r="U192" i="5" s="1"/>
  <c r="R193" i="5"/>
  <c r="S193" i="5" s="1"/>
  <c r="T193" i="5" s="1"/>
  <c r="U193" i="5" s="1"/>
  <c r="R194" i="5"/>
  <c r="S194" i="5" s="1"/>
  <c r="T194" i="5" s="1"/>
  <c r="U194" i="5" s="1"/>
  <c r="R195" i="5"/>
  <c r="S195" i="5" s="1"/>
  <c r="T195" i="5" s="1"/>
  <c r="U195" i="5" s="1"/>
  <c r="R196" i="5"/>
  <c r="S196" i="5" s="1"/>
  <c r="T196" i="5" s="1"/>
  <c r="U196" i="5" s="1"/>
  <c r="R197" i="5"/>
  <c r="S197" i="5" s="1"/>
  <c r="T197" i="5" s="1"/>
  <c r="U197" i="5" s="1"/>
  <c r="R198" i="5"/>
  <c r="S198" i="5" s="1"/>
  <c r="T198" i="5" s="1"/>
  <c r="U198" i="5" s="1"/>
  <c r="R199" i="5"/>
  <c r="S199" i="5" s="1"/>
  <c r="T199" i="5" s="1"/>
  <c r="U199" i="5" s="1"/>
  <c r="R200" i="5"/>
  <c r="S200" i="5" s="1"/>
  <c r="T200" i="5" s="1"/>
  <c r="U200" i="5" s="1"/>
  <c r="R201" i="5"/>
  <c r="S201" i="5" s="1"/>
  <c r="T201" i="5" s="1"/>
  <c r="U201" i="5" s="1"/>
  <c r="R202" i="5"/>
  <c r="S202" i="5" s="1"/>
  <c r="T202" i="5" s="1"/>
  <c r="U202" i="5" s="1"/>
  <c r="R203" i="5"/>
  <c r="S203" i="5" s="1"/>
  <c r="T203" i="5" s="1"/>
  <c r="U203" i="5" s="1"/>
  <c r="R204" i="5"/>
  <c r="S204" i="5" s="1"/>
  <c r="T204" i="5" s="1"/>
  <c r="U204" i="5" s="1"/>
  <c r="R205" i="5"/>
  <c r="S205" i="5" s="1"/>
  <c r="T205" i="5" s="1"/>
  <c r="U205" i="5" s="1"/>
  <c r="R206" i="5"/>
  <c r="S206" i="5" s="1"/>
  <c r="T206" i="5" s="1"/>
  <c r="U206" i="5" s="1"/>
  <c r="R207" i="5"/>
  <c r="S207" i="5" s="1"/>
  <c r="T207" i="5" s="1"/>
  <c r="U207" i="5" s="1"/>
  <c r="R208" i="5"/>
  <c r="S208" i="5" s="1"/>
  <c r="T208" i="5" s="1"/>
  <c r="U208" i="5" s="1"/>
  <c r="R209" i="5"/>
  <c r="S209" i="5" s="1"/>
  <c r="T209" i="5" s="1"/>
  <c r="U209" i="5" s="1"/>
  <c r="R210" i="5"/>
  <c r="S210" i="5" s="1"/>
  <c r="T210" i="5" s="1"/>
  <c r="U210" i="5" s="1"/>
  <c r="R211" i="5"/>
  <c r="S211" i="5" s="1"/>
  <c r="T211" i="5" s="1"/>
  <c r="U211" i="5" s="1"/>
  <c r="R212" i="5"/>
  <c r="S212" i="5"/>
  <c r="T212" i="5" s="1"/>
  <c r="U212" i="5" s="1"/>
  <c r="R213" i="5"/>
  <c r="S213" i="5" s="1"/>
  <c r="T213" i="5" s="1"/>
  <c r="U213" i="5" s="1"/>
  <c r="R214" i="5"/>
  <c r="S214" i="5" s="1"/>
  <c r="T214" i="5" s="1"/>
  <c r="U214" i="5" s="1"/>
  <c r="R215" i="5"/>
  <c r="S215" i="5" s="1"/>
  <c r="T215" i="5" s="1"/>
  <c r="U215" i="5" s="1"/>
  <c r="R216" i="5"/>
  <c r="S216" i="5" s="1"/>
  <c r="T216" i="5" s="1"/>
  <c r="U216" i="5" s="1"/>
  <c r="R217" i="5"/>
  <c r="S217" i="5" s="1"/>
  <c r="T217" i="5" s="1"/>
  <c r="U217" i="5" s="1"/>
  <c r="R218" i="5"/>
  <c r="S218" i="5"/>
  <c r="T218" i="5" s="1"/>
  <c r="U218" i="5" s="1"/>
  <c r="R219" i="5"/>
  <c r="S219" i="5" s="1"/>
  <c r="T219" i="5" s="1"/>
  <c r="U219" i="5" s="1"/>
  <c r="T3" i="5"/>
  <c r="Q2" i="4"/>
  <c r="P2" i="4"/>
  <c r="O2" i="4"/>
  <c r="N2" i="4"/>
  <c r="M2" i="4"/>
  <c r="L2" i="4"/>
  <c r="K2" i="4"/>
  <c r="J2" i="4"/>
  <c r="I2" i="4"/>
  <c r="H2" i="4"/>
  <c r="G2" i="4"/>
  <c r="F2" i="4"/>
  <c r="A4" i="3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G11" i="3" l="1"/>
  <c r="S52" i="5"/>
  <c r="T52" i="5" s="1"/>
  <c r="U52" i="5" s="1"/>
  <c r="D11" i="3"/>
  <c r="S6" i="5"/>
  <c r="T6" i="5" s="1"/>
  <c r="U3" i="5"/>
  <c r="G13" i="3"/>
  <c r="G12" i="3"/>
  <c r="D12" i="3"/>
  <c r="L18" i="3" s="1"/>
  <c r="U6" i="5"/>
  <c r="D13" i="3"/>
  <c r="G14" i="3" l="1"/>
  <c r="L12" i="3" s="1"/>
  <c r="M12" i="3" s="1"/>
  <c r="E11" i="3"/>
  <c r="E12" i="3" s="1"/>
  <c r="E13" i="3" s="1"/>
  <c r="E14" i="3" s="1"/>
  <c r="L19" i="3" s="1"/>
  <c r="M19" i="3" s="1"/>
  <c r="G25" i="3"/>
  <c r="F25" i="3" s="1"/>
  <c r="M18" i="3"/>
  <c r="H11" i="3"/>
  <c r="H14" i="3" s="1"/>
  <c r="D14" i="3"/>
  <c r="E44" i="3"/>
  <c r="D25" i="3"/>
  <c r="C25" i="3" s="1"/>
  <c r="E39" i="3"/>
  <c r="E34" i="3"/>
  <c r="E59" i="3"/>
  <c r="E54" i="3"/>
  <c r="E49" i="3"/>
  <c r="L11" i="3"/>
  <c r="M11" i="3" s="1"/>
  <c r="H34" i="3"/>
  <c r="H35" i="3" l="1"/>
  <c r="H40" i="3" s="1"/>
  <c r="H45" i="3" s="1"/>
  <c r="G26" i="3"/>
  <c r="F26" i="3" s="1"/>
  <c r="H18" i="3"/>
  <c r="H13" i="3"/>
  <c r="H20" i="3" s="1"/>
  <c r="H12" i="3"/>
  <c r="H19" i="3" s="1"/>
  <c r="E18" i="3"/>
  <c r="E19" i="3" s="1"/>
  <c r="E45" i="3"/>
  <c r="E40" i="3"/>
  <c r="D26" i="3"/>
  <c r="C26" i="3" s="1"/>
  <c r="E35" i="3"/>
  <c r="E60" i="3"/>
  <c r="E55" i="3"/>
  <c r="E50" i="3"/>
  <c r="F34" i="3"/>
  <c r="H39" i="3"/>
  <c r="H21" i="3"/>
  <c r="F40" i="3" l="1"/>
  <c r="F35" i="3"/>
  <c r="C18" i="3"/>
  <c r="F39" i="3"/>
  <c r="H44" i="3"/>
  <c r="C19" i="3"/>
  <c r="E20" i="3"/>
  <c r="H50" i="3"/>
  <c r="F45" i="3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F44" i="3" l="1"/>
  <c r="H49" i="3"/>
  <c r="E21" i="3"/>
  <c r="C21" i="3" s="1"/>
  <c r="C20" i="3"/>
  <c r="H55" i="3"/>
  <c r="F50" i="3"/>
  <c r="F49" i="3" l="1"/>
  <c r="H54" i="3"/>
  <c r="C54" i="3" s="1"/>
  <c r="H60" i="3"/>
  <c r="C60" i="3" s="1"/>
  <c r="F55" i="3"/>
  <c r="C55" i="3"/>
  <c r="C50" i="3"/>
  <c r="C49" i="3"/>
  <c r="C45" i="3"/>
  <c r="C44" i="3"/>
  <c r="C40" i="3"/>
  <c r="C39" i="3"/>
  <c r="C35" i="3"/>
  <c r="C34" i="3"/>
  <c r="F54" i="3" l="1"/>
  <c r="H59" i="3"/>
  <c r="C59" i="3" s="1"/>
  <c r="G69" i="3"/>
  <c r="H69" i="3" s="1"/>
  <c r="I69" i="3" s="1"/>
  <c r="F60" i="3"/>
  <c r="F18" i="3"/>
  <c r="F59" i="3" l="1"/>
  <c r="G68" i="3"/>
  <c r="H68" i="3" s="1"/>
  <c r="I68" i="3" s="1"/>
  <c r="F20" i="3" l="1"/>
  <c r="F13" i="3"/>
  <c r="F19" i="3" l="1"/>
  <c r="F12" i="3"/>
  <c r="F21" i="3" l="1"/>
  <c r="F14" i="3"/>
  <c r="C12" i="3"/>
  <c r="C13" i="3"/>
  <c r="C14" i="3"/>
  <c r="C11" i="3"/>
  <c r="F11" i="3" l="1"/>
  <c r="C19" i="1" l="1"/>
  <c r="C12" i="1"/>
  <c r="C26" i="1"/>
  <c r="C29" i="1"/>
  <c r="C22" i="1"/>
  <c r="C28" i="1"/>
  <c r="C20" i="1"/>
  <c r="C15" i="1"/>
  <c r="C14" i="1"/>
  <c r="C21" i="1"/>
  <c r="C13" i="1"/>
  <c r="C27" i="1"/>
  <c r="F21" i="1"/>
  <c r="F22" i="1"/>
  <c r="F27" i="1"/>
  <c r="F29" i="1"/>
  <c r="F14" i="1"/>
  <c r="F28" i="1"/>
  <c r="F19" i="1"/>
  <c r="F15" i="1"/>
  <c r="F12" i="1"/>
  <c r="F26" i="1"/>
  <c r="F20" i="1"/>
  <c r="F13" i="1"/>
</calcChain>
</file>

<file path=xl/sharedStrings.xml><?xml version="1.0" encoding="utf-8"?>
<sst xmlns="http://schemas.openxmlformats.org/spreadsheetml/2006/main" count="2019" uniqueCount="741">
  <si>
    <t>Período</t>
  </si>
  <si>
    <t>Meta Planeada</t>
  </si>
  <si>
    <t>Meta Alcanzada</t>
  </si>
  <si>
    <t>Justificación de Variaciones</t>
  </si>
  <si>
    <t>1er. Trimestre</t>
  </si>
  <si>
    <t>3er. Trimestre</t>
  </si>
  <si>
    <t>4to. Trimestre</t>
  </si>
  <si>
    <t>Numerador</t>
  </si>
  <si>
    <t>Denominador</t>
  </si>
  <si>
    <t>2do. Trimestre</t>
  </si>
  <si>
    <t>Método de Cálculo</t>
  </si>
  <si>
    <t>PLANEADO</t>
  </si>
  <si>
    <t>ALCANZADA</t>
  </si>
  <si>
    <t>Tasa de variación del ingreso disponible del municipio o demarcación territorial de la Ciudad de México</t>
  </si>
  <si>
    <t>4to Trimestre</t>
  </si>
  <si>
    <t>Porcentaje de recursos FORTAMUN recibidos por municipios y demarcaciones territoriales de la Ciudad de México</t>
  </si>
  <si>
    <t>Índice en el Ejercicio de Recursos</t>
  </si>
  <si>
    <t>Índice de Dependencia Financiera</t>
  </si>
  <si>
    <t>[(Ingreso disponible municipal o de la demarcación territorial de la Ciudad de México en el año t / Ingreso disponible municipal o de la demarcación territorial de la Ciudad de México del año t-1)-1]*100</t>
  </si>
  <si>
    <t>FAISMUN</t>
  </si>
  <si>
    <t>FORTAMUN</t>
  </si>
  <si>
    <t>Porcentaje de recursos destinados al cumplimiento de obligaciones financieras</t>
  </si>
  <si>
    <t>(Monto ejercido para el cumplimiento de obligaciones financieras / Monto total del FORTAMUN ministrado al municipio o demarcación territorial al periodo que se reporta)*100</t>
  </si>
  <si>
    <t>Porcentaje de recursos destinados al pago de derechos y aprovechamientos por concepto de agua</t>
  </si>
  <si>
    <t>(Monto ejercido para el pago de derechos y aprovechamientos por concepto de agua / Monto total del FORTAMUN ministrado al municipio o demarcación territorial al periodo que se reporta)*100</t>
  </si>
  <si>
    <t>Porcentaje de recursos destinados al pago de descargas de aguas residuales</t>
  </si>
  <si>
    <t>(Monto ejercido para el pago de descargas de aguas residuales / Monto total del FORTAMUN ministrado al municipio o demarcación territorial al periodo que se reporta)*100</t>
  </si>
  <si>
    <t>Porcentaje de recursos destinados a la modernización de los sistemas de recaudación local</t>
  </si>
  <si>
    <t>Porcentaje de recursos destinados al mantenimiento de infraestructura</t>
  </si>
  <si>
    <t>(Monto ejercido para el pago de mantenimiento de infraestructura / Monto total del FORTAMUN ministrado al municipio o demarcación territorial al periodo que se reporta)*100</t>
  </si>
  <si>
    <t>Porcentaje de recursos destinados al pago de necesidades vinculadas con la seguridad pública</t>
  </si>
  <si>
    <t>(Monto ejercido para al pago de necesidades vinculadas con la seguridad pública / Monto total del FORTAMUN ministrado al municipio o demarcación territorial al periodo que se reporta)*100</t>
  </si>
  <si>
    <t>(Gasto ejercido del FORTAMUN por el municipio o demarcación territorial / Monto anual aprobado del FORTAMUN al municipio o demarcación territorial)*100</t>
  </si>
  <si>
    <t>(Monto ejercido para la modernización de los sistemas de recaudación local / Monto total del FORTAMUN ministrado al municipio o demarcación territorial al periodo que se reporta)*100</t>
  </si>
  <si>
    <t>CVE MPAL.</t>
  </si>
  <si>
    <t>CLAVE 
PROGRAMA
PRESUPUESTARIO</t>
  </si>
  <si>
    <t>MUNICIPIO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</si>
  <si>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</si>
  <si>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</si>
  <si>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</si>
  <si>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</si>
  <si>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</si>
  <si>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</si>
  <si>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</si>
  <si>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</si>
  <si>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</si>
  <si>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</si>
  <si>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</si>
  <si>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</si>
  <si>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</si>
  <si>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I001</t>
  </si>
  <si>
    <t>ACAJETE</t>
  </si>
  <si>
    <t>I002</t>
  </si>
  <si>
    <t>ACATENO</t>
  </si>
  <si>
    <t>I003</t>
  </si>
  <si>
    <t>ACATLÁN</t>
  </si>
  <si>
    <t>I004</t>
  </si>
  <si>
    <t>ACATZINGO</t>
  </si>
  <si>
    <t>I005</t>
  </si>
  <si>
    <t>ACTEOPAN</t>
  </si>
  <si>
    <t>I006</t>
  </si>
  <si>
    <t>AHUACATLÁN</t>
  </si>
  <si>
    <t>I007</t>
  </si>
  <si>
    <t>AHUATLÁN</t>
  </si>
  <si>
    <t>I008</t>
  </si>
  <si>
    <t>AHUAZOTEPEC</t>
  </si>
  <si>
    <t>I009</t>
  </si>
  <si>
    <t>AHUEHUETITLA</t>
  </si>
  <si>
    <t>I010</t>
  </si>
  <si>
    <t>AJALPAN</t>
  </si>
  <si>
    <t>I011</t>
  </si>
  <si>
    <t>ALBINO ZERTUCHE</t>
  </si>
  <si>
    <t>I012</t>
  </si>
  <si>
    <t>ALJOJUCA</t>
  </si>
  <si>
    <t>I013</t>
  </si>
  <si>
    <t>ALTEPEXI</t>
  </si>
  <si>
    <t>I014</t>
  </si>
  <si>
    <t>AMIXTLÁN</t>
  </si>
  <si>
    <t>I015</t>
  </si>
  <si>
    <t>AMOZOC</t>
  </si>
  <si>
    <t>I016</t>
  </si>
  <si>
    <t>AQUIXTLA</t>
  </si>
  <si>
    <t>I017</t>
  </si>
  <si>
    <t>ATEMPAN</t>
  </si>
  <si>
    <t>I018</t>
  </si>
  <si>
    <t>ATEXCAL</t>
  </si>
  <si>
    <t>I019</t>
  </si>
  <si>
    <t>ATLIXCO</t>
  </si>
  <si>
    <t>I020</t>
  </si>
  <si>
    <t>ATOYATEMPAN</t>
  </si>
  <si>
    <t>I021</t>
  </si>
  <si>
    <t>ATZALA</t>
  </si>
  <si>
    <t>I022</t>
  </si>
  <si>
    <t>ATZITZIHUACÁN</t>
  </si>
  <si>
    <t>I023</t>
  </si>
  <si>
    <t>ATZITZINTLA</t>
  </si>
  <si>
    <t>I024</t>
  </si>
  <si>
    <t>AXUTLA</t>
  </si>
  <si>
    <t>I025</t>
  </si>
  <si>
    <t>AYOTOXCO DE GUERRERO</t>
  </si>
  <si>
    <t>I026</t>
  </si>
  <si>
    <t>CALPAN</t>
  </si>
  <si>
    <t>I027</t>
  </si>
  <si>
    <t>CALTEPEC</t>
  </si>
  <si>
    <t>I028</t>
  </si>
  <si>
    <t>CAMOCUAUTLA</t>
  </si>
  <si>
    <t>I029</t>
  </si>
  <si>
    <t>CAXHUACAN</t>
  </si>
  <si>
    <t>I030</t>
  </si>
  <si>
    <t>COATEPEC</t>
  </si>
  <si>
    <t>I031</t>
  </si>
  <si>
    <t>COATZINGO</t>
  </si>
  <si>
    <t>I032</t>
  </si>
  <si>
    <t>COHETZALA</t>
  </si>
  <si>
    <t>I033</t>
  </si>
  <si>
    <t>COHUECAN</t>
  </si>
  <si>
    <t>I034</t>
  </si>
  <si>
    <t>CORONANGO</t>
  </si>
  <si>
    <t>I035</t>
  </si>
  <si>
    <t>COXCATLÁN</t>
  </si>
  <si>
    <t>I036</t>
  </si>
  <si>
    <t>COYOMEAPAN</t>
  </si>
  <si>
    <t>I037</t>
  </si>
  <si>
    <t>COYOTEPEC</t>
  </si>
  <si>
    <t>I038</t>
  </si>
  <si>
    <t>CUAPIAXTLA DE MADERO</t>
  </si>
  <si>
    <t>I039</t>
  </si>
  <si>
    <t>CUAUTEMPAN</t>
  </si>
  <si>
    <t>I040</t>
  </si>
  <si>
    <t>CUAUTINCHÁN</t>
  </si>
  <si>
    <t>I041</t>
  </si>
  <si>
    <t>CUAUTLANCINGO</t>
  </si>
  <si>
    <t>I042</t>
  </si>
  <si>
    <t>CUAYUCA DE ANDRADE</t>
  </si>
  <si>
    <t>I043</t>
  </si>
  <si>
    <t>CUETZALAN DEL PROGRESO</t>
  </si>
  <si>
    <t>I044</t>
  </si>
  <si>
    <t>CUYOACO</t>
  </si>
  <si>
    <t>I045</t>
  </si>
  <si>
    <t>CHALCHICOMULA DE SESMA</t>
  </si>
  <si>
    <t>I046</t>
  </si>
  <si>
    <t>CHAPULCO</t>
  </si>
  <si>
    <t>I047</t>
  </si>
  <si>
    <t>CHIAUTLA</t>
  </si>
  <si>
    <t>I048</t>
  </si>
  <si>
    <t>CHIAUTZINGO</t>
  </si>
  <si>
    <t>I049</t>
  </si>
  <si>
    <t>CHICONCUAUTLA</t>
  </si>
  <si>
    <t>I050</t>
  </si>
  <si>
    <t>CHICHIQUILA</t>
  </si>
  <si>
    <t>I051</t>
  </si>
  <si>
    <t>CHIETLA</t>
  </si>
  <si>
    <t>I052</t>
  </si>
  <si>
    <t>CHIGMECATITLÁN</t>
  </si>
  <si>
    <t>I053</t>
  </si>
  <si>
    <t>CHIGNAHUAPAN</t>
  </si>
  <si>
    <t>I054</t>
  </si>
  <si>
    <t>CHIGNAUTLA</t>
  </si>
  <si>
    <t>I055</t>
  </si>
  <si>
    <t>CHILA</t>
  </si>
  <si>
    <t>I056</t>
  </si>
  <si>
    <t>CHILA DE LA SAL</t>
  </si>
  <si>
    <t>I057</t>
  </si>
  <si>
    <t>HONEY</t>
  </si>
  <si>
    <t>I058</t>
  </si>
  <si>
    <t>CHILCHOTLA</t>
  </si>
  <si>
    <t>I059</t>
  </si>
  <si>
    <t>CHINANTLA</t>
  </si>
  <si>
    <t>I060</t>
  </si>
  <si>
    <t>DOMINGO ARENAS</t>
  </si>
  <si>
    <t>I061</t>
  </si>
  <si>
    <t>ELOXOCHITLÁN</t>
  </si>
  <si>
    <t>I062</t>
  </si>
  <si>
    <t>EPATLÁN</t>
  </si>
  <si>
    <t>I063</t>
  </si>
  <si>
    <t>ESPERANZA</t>
  </si>
  <si>
    <t>I064</t>
  </si>
  <si>
    <t>FRANCISCO Z. MENA</t>
  </si>
  <si>
    <t>I065</t>
  </si>
  <si>
    <t>GENERAL FELIPE ÁNGELES</t>
  </si>
  <si>
    <t>I066</t>
  </si>
  <si>
    <t>GUADALUPE</t>
  </si>
  <si>
    <t>I067</t>
  </si>
  <si>
    <t>GUADALUPE VICTORIA</t>
  </si>
  <si>
    <t>I068</t>
  </si>
  <si>
    <t>HERMENEGILDO GALEANA</t>
  </si>
  <si>
    <t>I069</t>
  </si>
  <si>
    <t>HUAQUECHULA</t>
  </si>
  <si>
    <t>I070</t>
  </si>
  <si>
    <t>HUATLATLAUCA</t>
  </si>
  <si>
    <t>I071</t>
  </si>
  <si>
    <t>HUAUCHINANGO</t>
  </si>
  <si>
    <t>I072</t>
  </si>
  <si>
    <t>HUEHUETLA</t>
  </si>
  <si>
    <t>I073</t>
  </si>
  <si>
    <t>HUEHUETLÁN EL CHICO</t>
  </si>
  <si>
    <t>I074</t>
  </si>
  <si>
    <t>HUEJOTZINGO</t>
  </si>
  <si>
    <t>I075</t>
  </si>
  <si>
    <t>HUEYAPAN</t>
  </si>
  <si>
    <t>I076</t>
  </si>
  <si>
    <t>HUEYTAMALCO</t>
  </si>
  <si>
    <t>I077</t>
  </si>
  <si>
    <t>HUEYTLALPAN</t>
  </si>
  <si>
    <t>I078</t>
  </si>
  <si>
    <t>HUITZILAN DE SERDÁN</t>
  </si>
  <si>
    <t>I079</t>
  </si>
  <si>
    <t>HUITZILTEPEC</t>
  </si>
  <si>
    <t>I080</t>
  </si>
  <si>
    <t>ATLEQUIZAYAN</t>
  </si>
  <si>
    <t>I081</t>
  </si>
  <si>
    <t>IXCAMILPA DE GUERRERO</t>
  </si>
  <si>
    <t>I082</t>
  </si>
  <si>
    <t>IXCAQUIXTLA</t>
  </si>
  <si>
    <t>I083</t>
  </si>
  <si>
    <t>IXTACAMAXTITLÁN</t>
  </si>
  <si>
    <t>I084</t>
  </si>
  <si>
    <t>IXTEPEC</t>
  </si>
  <si>
    <t>I085</t>
  </si>
  <si>
    <t>IZÚCAR DE MATAMOROS</t>
  </si>
  <si>
    <t>I086</t>
  </si>
  <si>
    <t>JALPAN</t>
  </si>
  <si>
    <t>I087</t>
  </si>
  <si>
    <t>JOLALPAN</t>
  </si>
  <si>
    <t>I088</t>
  </si>
  <si>
    <t>JONOTLA</t>
  </si>
  <si>
    <t>I089</t>
  </si>
  <si>
    <t>JOPALA</t>
  </si>
  <si>
    <t>I090</t>
  </si>
  <si>
    <t>JUAN C. BONILLA</t>
  </si>
  <si>
    <t>I091</t>
  </si>
  <si>
    <t>JUAN GALINDO</t>
  </si>
  <si>
    <t>I092</t>
  </si>
  <si>
    <t>JUAN N. MÉNDEZ</t>
  </si>
  <si>
    <t>I093</t>
  </si>
  <si>
    <t>LAFRAGUA</t>
  </si>
  <si>
    <t>I094</t>
  </si>
  <si>
    <t>LIBRES</t>
  </si>
  <si>
    <t>I095</t>
  </si>
  <si>
    <t>LA MAGDALENA TLATLAUQUITEPEC</t>
  </si>
  <si>
    <t>I096</t>
  </si>
  <si>
    <t>MAZAPILTEPEC DE JUÁREZ</t>
  </si>
  <si>
    <t>I097</t>
  </si>
  <si>
    <t>MIXTLA</t>
  </si>
  <si>
    <t>I098</t>
  </si>
  <si>
    <t>MOLCAXAC</t>
  </si>
  <si>
    <t>I099</t>
  </si>
  <si>
    <t>CAÑADA MORELOS</t>
  </si>
  <si>
    <t>I100</t>
  </si>
  <si>
    <t>NAUPAN</t>
  </si>
  <si>
    <t>I101</t>
  </si>
  <si>
    <t>NAUZONTLA</t>
  </si>
  <si>
    <t>I102</t>
  </si>
  <si>
    <t>NEALTICAN</t>
  </si>
  <si>
    <t>I103</t>
  </si>
  <si>
    <t>NICOLÁS BRAVO</t>
  </si>
  <si>
    <t>I104</t>
  </si>
  <si>
    <t>NOPALUCAN</t>
  </si>
  <si>
    <t>I105</t>
  </si>
  <si>
    <t>OCOTEPEC</t>
  </si>
  <si>
    <t>I106</t>
  </si>
  <si>
    <t>OCOYUCAN</t>
  </si>
  <si>
    <t>I107</t>
  </si>
  <si>
    <t>OLINTLA</t>
  </si>
  <si>
    <t>I108</t>
  </si>
  <si>
    <t>ORIENTAL</t>
  </si>
  <si>
    <t>I109</t>
  </si>
  <si>
    <t>PAHUATLÁN</t>
  </si>
  <si>
    <t>I110</t>
  </si>
  <si>
    <t>PALMAR DE BRAVO</t>
  </si>
  <si>
    <t>I111</t>
  </si>
  <si>
    <t>PANTEPEC</t>
  </si>
  <si>
    <t>I112</t>
  </si>
  <si>
    <t>PETLALCINGO</t>
  </si>
  <si>
    <t>I113</t>
  </si>
  <si>
    <t>PIAXTLA</t>
  </si>
  <si>
    <t>I114</t>
  </si>
  <si>
    <t>PUEBLA</t>
  </si>
  <si>
    <t>I115</t>
  </si>
  <si>
    <t>QUECHOLAC</t>
  </si>
  <si>
    <t>I116</t>
  </si>
  <si>
    <t>QUIMIXTLÁN</t>
  </si>
  <si>
    <t>I117</t>
  </si>
  <si>
    <t>RAFAEL LARA GRAJALES</t>
  </si>
  <si>
    <t>I118</t>
  </si>
  <si>
    <t>LOS REYES DE JUÁREZ</t>
  </si>
  <si>
    <t>I119</t>
  </si>
  <si>
    <t>SAN ANDRÉS CHOLULA</t>
  </si>
  <si>
    <t>I120</t>
  </si>
  <si>
    <t>SAN ANTONIO CAÑADA</t>
  </si>
  <si>
    <t>I121</t>
  </si>
  <si>
    <t>SAN DIEGO LA MESA TOCHIMILTZINGO</t>
  </si>
  <si>
    <t>I122</t>
  </si>
  <si>
    <t>SAN FELIPE TEOTLALCINGO</t>
  </si>
  <si>
    <t>I123</t>
  </si>
  <si>
    <t>SAN FELIPE TEPATLÁN</t>
  </si>
  <si>
    <t>I124</t>
  </si>
  <si>
    <t>SAN GABRIEL CHILAC</t>
  </si>
  <si>
    <t>I125</t>
  </si>
  <si>
    <t>SAN GREGORIO ATZOMPA</t>
  </si>
  <si>
    <t>I126</t>
  </si>
  <si>
    <t>SAN JERÓNIMO TECUANIPAN</t>
  </si>
  <si>
    <t>I127</t>
  </si>
  <si>
    <t>SAN JERÓNIMO XAYACATLÁN</t>
  </si>
  <si>
    <t>I128</t>
  </si>
  <si>
    <t>SAN JOSÉ CHIAPA</t>
  </si>
  <si>
    <t>I129</t>
  </si>
  <si>
    <t>SAN JOSÉ MIAHUATLÁN</t>
  </si>
  <si>
    <t>I130</t>
  </si>
  <si>
    <t>SAN JUAN ATENCO</t>
  </si>
  <si>
    <t>I131</t>
  </si>
  <si>
    <t>SAN JUAN ATZOMPA</t>
  </si>
  <si>
    <t>I132</t>
  </si>
  <si>
    <t>SAN MARTÍN TEXMELUCAN</t>
  </si>
  <si>
    <t>I133</t>
  </si>
  <si>
    <t>SAN MARTÍN TOTOLTEPEC</t>
  </si>
  <si>
    <t>I134</t>
  </si>
  <si>
    <t>SAN MATÍAS TLALANCALECA</t>
  </si>
  <si>
    <t>I135</t>
  </si>
  <si>
    <t>SAN MIGUEL IXITLÁN</t>
  </si>
  <si>
    <t>I136</t>
  </si>
  <si>
    <t>SAN MIGUEL XOXTLA</t>
  </si>
  <si>
    <t>I137</t>
  </si>
  <si>
    <t>SAN NICOLÁS BUENOS AIRES</t>
  </si>
  <si>
    <t>I138</t>
  </si>
  <si>
    <t>SAN NICOLÁS DE LOS RANCHOS</t>
  </si>
  <si>
    <t>I139</t>
  </si>
  <si>
    <t>SAN PABLO ANICANO</t>
  </si>
  <si>
    <t>I140</t>
  </si>
  <si>
    <t>SAN PEDRO CHOLULA</t>
  </si>
  <si>
    <t>I141</t>
  </si>
  <si>
    <t>SAN PEDRO YELOIXTLAHUACA</t>
  </si>
  <si>
    <t>I142</t>
  </si>
  <si>
    <t>SAN SALVADOR EL SECO</t>
  </si>
  <si>
    <t>I143</t>
  </si>
  <si>
    <t>SAN SALVADOR EL VERDE</t>
  </si>
  <si>
    <t>I144</t>
  </si>
  <si>
    <t>SAN SALVADOR HUIXCOLOTLA</t>
  </si>
  <si>
    <t>I145</t>
  </si>
  <si>
    <t>SAN SEBASTIÁN TLACOTEPEC</t>
  </si>
  <si>
    <t>I146</t>
  </si>
  <si>
    <t>SANTA CATARINA TLALTEMPAN</t>
  </si>
  <si>
    <t>I147</t>
  </si>
  <si>
    <t>SANTA INÉS AHUATEMPAN</t>
  </si>
  <si>
    <t>I148</t>
  </si>
  <si>
    <t>SANTA ISABEL CHOLULA</t>
  </si>
  <si>
    <t>I149</t>
  </si>
  <si>
    <t>SANTIAGO MIAHUATLÁN</t>
  </si>
  <si>
    <t>I150</t>
  </si>
  <si>
    <t>HUEHUETLÁN EL GRANDE</t>
  </si>
  <si>
    <t>I151</t>
  </si>
  <si>
    <t>SANTO TOMÁS HUEYOTLIPAN</t>
  </si>
  <si>
    <t>I152</t>
  </si>
  <si>
    <t>SOLTEPEC</t>
  </si>
  <si>
    <t>I153</t>
  </si>
  <si>
    <t>TECALI DE HERRERA</t>
  </si>
  <si>
    <t>I154</t>
  </si>
  <si>
    <t>TECAMACHALCO</t>
  </si>
  <si>
    <t>I155</t>
  </si>
  <si>
    <t>TECOMATLÁN</t>
  </si>
  <si>
    <t>I156</t>
  </si>
  <si>
    <t>TEHUACÁN</t>
  </si>
  <si>
    <t>I157</t>
  </si>
  <si>
    <t>TEHUITZINGO</t>
  </si>
  <si>
    <t>I158</t>
  </si>
  <si>
    <t>TENAMPULCO</t>
  </si>
  <si>
    <t>I159</t>
  </si>
  <si>
    <t>TEOPANTLÁN</t>
  </si>
  <si>
    <t>I160</t>
  </si>
  <si>
    <t>TEOTLALCO</t>
  </si>
  <si>
    <t>I161</t>
  </si>
  <si>
    <t>TEPANCO DE LÓPEZ</t>
  </si>
  <si>
    <t>I162</t>
  </si>
  <si>
    <t>TEPANGO DE RODRÍGUEZ</t>
  </si>
  <si>
    <t>I163</t>
  </si>
  <si>
    <t>TEPATLAXCO DE HIDALGO</t>
  </si>
  <si>
    <t>I164</t>
  </si>
  <si>
    <t>TEPEACA</t>
  </si>
  <si>
    <t>I165</t>
  </si>
  <si>
    <t>TEPEMAXALCO</t>
  </si>
  <si>
    <t>I166</t>
  </si>
  <si>
    <t>TEPEOJUMA</t>
  </si>
  <si>
    <t>I167</t>
  </si>
  <si>
    <t>TEPETZINTLA</t>
  </si>
  <si>
    <t>I168</t>
  </si>
  <si>
    <t>TEPEXCO</t>
  </si>
  <si>
    <t>I169</t>
  </si>
  <si>
    <t>TEPEXI DE RODRÍGUEZ</t>
  </si>
  <si>
    <t>I170</t>
  </si>
  <si>
    <t>TEPEYAHUALCO</t>
  </si>
  <si>
    <t>I171</t>
  </si>
  <si>
    <t>TEPEYAHUALCO DE CUAUHTÉMOC</t>
  </si>
  <si>
    <t>I172</t>
  </si>
  <si>
    <t>TETELA DE OCAMPO</t>
  </si>
  <si>
    <t>I173</t>
  </si>
  <si>
    <t>TETELES DE ÁVILA CASTILLO</t>
  </si>
  <si>
    <t>I174</t>
  </si>
  <si>
    <t>TEZIUTLÁN</t>
  </si>
  <si>
    <t>I175</t>
  </si>
  <si>
    <t>TIANGUISMANALCO</t>
  </si>
  <si>
    <t>I176</t>
  </si>
  <si>
    <t>TILAPA</t>
  </si>
  <si>
    <t>I177</t>
  </si>
  <si>
    <t>TLACOTEPEC DE BENITO JUÁREZ</t>
  </si>
  <si>
    <t>I178</t>
  </si>
  <si>
    <t>TLACUILOTEPEC</t>
  </si>
  <si>
    <t>I179</t>
  </si>
  <si>
    <t>TLACHICHUCA</t>
  </si>
  <si>
    <t>I180</t>
  </si>
  <si>
    <t>TLAHUAPAN</t>
  </si>
  <si>
    <t>I181</t>
  </si>
  <si>
    <t>TLALTENANGO</t>
  </si>
  <si>
    <t>I182</t>
  </si>
  <si>
    <t>TLANEPANTLA</t>
  </si>
  <si>
    <t>I183</t>
  </si>
  <si>
    <t>TLAOLA</t>
  </si>
  <si>
    <t>I184</t>
  </si>
  <si>
    <t>TLAPACOYA</t>
  </si>
  <si>
    <t>I185</t>
  </si>
  <si>
    <t>TLAPANALÁ</t>
  </si>
  <si>
    <t>I186</t>
  </si>
  <si>
    <t>TLATLAUQUITEPEC</t>
  </si>
  <si>
    <t>I187</t>
  </si>
  <si>
    <t>TLAXCO</t>
  </si>
  <si>
    <t>I188</t>
  </si>
  <si>
    <t>TOCHIMILCO</t>
  </si>
  <si>
    <t>I189</t>
  </si>
  <si>
    <t>TOCHTEPEC</t>
  </si>
  <si>
    <t>I190</t>
  </si>
  <si>
    <t>TOTOLTEPEC DE GUERRERO</t>
  </si>
  <si>
    <t>I191</t>
  </si>
  <si>
    <t>TULCINGO</t>
  </si>
  <si>
    <t>I192</t>
  </si>
  <si>
    <t>TUZAMAPAN DE GALEANA</t>
  </si>
  <si>
    <t>I193</t>
  </si>
  <si>
    <t>TZICATLACOYAN</t>
  </si>
  <si>
    <t>I194</t>
  </si>
  <si>
    <t>VENUSTIANO CARRANZA</t>
  </si>
  <si>
    <t>I195</t>
  </si>
  <si>
    <t>VICENTE GUERRERO</t>
  </si>
  <si>
    <t>I196</t>
  </si>
  <si>
    <t>XAYACATLÁN DE BRAVO</t>
  </si>
  <si>
    <t>I197</t>
  </si>
  <si>
    <t>XICOTEPEC</t>
  </si>
  <si>
    <t>I198</t>
  </si>
  <si>
    <t>XICOTLÁN</t>
  </si>
  <si>
    <t>I199</t>
  </si>
  <si>
    <t>XIUTETELCO</t>
  </si>
  <si>
    <t>I200</t>
  </si>
  <si>
    <t>XOCHIAPULCO</t>
  </si>
  <si>
    <t>I201</t>
  </si>
  <si>
    <t>XOCHILTEPEC</t>
  </si>
  <si>
    <t>I202</t>
  </si>
  <si>
    <t>XOCHITLÁN DE VICENTE SUÁREZ</t>
  </si>
  <si>
    <t>I203</t>
  </si>
  <si>
    <t>XOCHITLÁN TODOS SANTOS</t>
  </si>
  <si>
    <t>I204</t>
  </si>
  <si>
    <t>YAONÁHUAC</t>
  </si>
  <si>
    <t>I205</t>
  </si>
  <si>
    <t>YEHUALTEPEC</t>
  </si>
  <si>
    <t>I206</t>
  </si>
  <si>
    <t>ZACAPALA</t>
  </si>
  <si>
    <t>I207</t>
  </si>
  <si>
    <t>ZACAPOAXTLA</t>
  </si>
  <si>
    <t>I208</t>
  </si>
  <si>
    <t>ZACATLÁN</t>
  </si>
  <si>
    <t>I209</t>
  </si>
  <si>
    <t>ZAPOTITLÁN</t>
  </si>
  <si>
    <t>I210</t>
  </si>
  <si>
    <t>ZAPOTITLÁN DE MÉNDEZ</t>
  </si>
  <si>
    <t>I211</t>
  </si>
  <si>
    <t>ZARAGOZA</t>
  </si>
  <si>
    <t>I212</t>
  </si>
  <si>
    <t>ZAUTLA</t>
  </si>
  <si>
    <t>I213</t>
  </si>
  <si>
    <t>ZIHUATEUTLA</t>
  </si>
  <si>
    <t>I214</t>
  </si>
  <si>
    <t>ZINACATEPEC</t>
  </si>
  <si>
    <t>I215</t>
  </si>
  <si>
    <t>ZONGOZOTLA</t>
  </si>
  <si>
    <t>I216</t>
  </si>
  <si>
    <t>ZOQUIAPAN</t>
  </si>
  <si>
    <t>I217</t>
  </si>
  <si>
    <t>ZOQUITLÁN</t>
  </si>
  <si>
    <t>Nombre del municipío</t>
  </si>
  <si>
    <t>1ER</t>
  </si>
  <si>
    <t>2DO</t>
  </si>
  <si>
    <t>3ER</t>
  </si>
  <si>
    <t>4TO</t>
  </si>
  <si>
    <t>Para considerar en los 6 indicadores de "Porcentaje de recursos destinados al…"</t>
  </si>
  <si>
    <t>Monto ejercido</t>
  </si>
  <si>
    <t>Monto ministrado</t>
  </si>
  <si>
    <t>Observación</t>
  </si>
  <si>
    <t>Suma 2do Trimestre</t>
  </si>
  <si>
    <t>Suma 4to Trimestre</t>
  </si>
  <si>
    <t>Monto acumulativo numerador</t>
  </si>
  <si>
    <t>Diferencia</t>
  </si>
  <si>
    <t>Tabla indicadores "Porcentaje del recurso destinado al…"</t>
  </si>
  <si>
    <t>Primer trimestre</t>
  </si>
  <si>
    <t>Segundo trimestre</t>
  </si>
  <si>
    <t>Tercer Trimestre</t>
  </si>
  <si>
    <t>Cuarto Trimestre</t>
  </si>
  <si>
    <t>(Recursos transferidos del FORTAMUN al municipio o demarcación territorial de la Ciudad de México/ Monto anual aprobado del FORTAMUN en el municipio o demarcación territorial de la Ciudad de México )*100</t>
  </si>
  <si>
    <t>(Recursos ministrados del FORTAMUN al municipio o demarcación territorial / Ingresos propios registrados por el municipio o demarcación territorial de la Ciudad de México)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</si>
  <si>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</si>
  <si>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</si>
  <si>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</si>
  <si>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</si>
  <si>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</si>
  <si>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</si>
  <si>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</si>
  <si>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</si>
  <si>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</si>
  <si>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</si>
  <si>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</si>
  <si>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</si>
  <si>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</si>
  <si>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</si>
  <si>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</si>
  <si>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</si>
  <si>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</si>
  <si>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</si>
  <si>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</si>
  <si>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</si>
  <si>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</si>
  <si>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</si>
  <si>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</si>
  <si>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</si>
  <si>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</si>
  <si>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</si>
  <si>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</si>
  <si>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</si>
  <si>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</si>
  <si>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</si>
  <si>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</si>
  <si>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</si>
  <si>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</si>
  <si>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</si>
  <si>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</si>
  <si>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</si>
  <si>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</si>
  <si>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</si>
  <si>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</si>
  <si>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</si>
  <si>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</si>
  <si>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</si>
  <si>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</si>
  <si>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</si>
  <si>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</si>
  <si>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</si>
  <si>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</si>
  <si>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</si>
  <si>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</si>
  <si>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</si>
  <si>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</si>
  <si>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</si>
  <si>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</si>
  <si>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</si>
  <si>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</si>
  <si>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</si>
  <si>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</si>
  <si>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</si>
  <si>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</si>
  <si>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</si>
  <si>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</si>
  <si>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</si>
  <si>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</si>
  <si>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</si>
  <si>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</si>
  <si>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</si>
  <si>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</si>
  <si>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</si>
  <si>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</si>
  <si>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</si>
  <si>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</si>
  <si>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</si>
  <si>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</si>
  <si>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</si>
  <si>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</si>
  <si>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</si>
  <si>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</si>
  <si>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</si>
  <si>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</si>
  <si>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</si>
  <si>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</si>
  <si>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</si>
  <si>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</si>
  <si>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</si>
  <si>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</si>
  <si>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</si>
  <si>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</si>
  <si>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</si>
  <si>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</si>
  <si>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</si>
  <si>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</si>
  <si>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</si>
  <si>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</si>
  <si>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</si>
  <si>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</si>
  <si>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</si>
  <si>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</si>
  <si>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</si>
  <si>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</si>
  <si>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</si>
  <si>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</si>
  <si>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</si>
  <si>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</si>
  <si>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</si>
  <si>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</si>
  <si>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</si>
  <si>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</si>
  <si>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</si>
  <si>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</si>
  <si>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</si>
  <si>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</si>
  <si>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</si>
  <si>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</si>
  <si>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</si>
  <si>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</si>
  <si>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</si>
  <si>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</si>
  <si>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</si>
  <si>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</si>
  <si>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</si>
  <si>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</si>
  <si>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</si>
  <si>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</si>
  <si>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</si>
  <si>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</si>
  <si>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</si>
  <si>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</si>
  <si>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</si>
  <si>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</si>
  <si>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</si>
  <si>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</si>
  <si>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</si>
  <si>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</si>
  <si>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</si>
  <si>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</si>
  <si>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</si>
  <si>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</si>
  <si>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</si>
  <si>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</si>
  <si>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</si>
  <si>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</si>
  <si>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</si>
  <si>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</si>
  <si>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</si>
  <si>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</si>
  <si>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</si>
  <si>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</si>
  <si>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</si>
  <si>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</si>
  <si>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</si>
  <si>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</si>
  <si>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</si>
  <si>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</si>
  <si>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</si>
  <si>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</si>
  <si>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</si>
  <si>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</si>
  <si>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</si>
  <si>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</si>
  <si>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</si>
  <si>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</si>
  <si>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</si>
  <si>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</si>
  <si>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</si>
  <si>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</si>
  <si>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</si>
  <si>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</si>
  <si>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</si>
  <si>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</si>
  <si>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</si>
  <si>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</si>
  <si>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</si>
  <si>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</si>
  <si>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</si>
  <si>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</si>
  <si>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</si>
  <si>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</si>
  <si>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</si>
  <si>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</si>
  <si>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</si>
  <si>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</si>
  <si>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</si>
  <si>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</si>
  <si>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</si>
  <si>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</si>
  <si>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</si>
  <si>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</si>
  <si>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</si>
  <si>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</si>
  <si>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</si>
  <si>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</si>
  <si>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</si>
  <si>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</si>
  <si>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</si>
  <si>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</si>
  <si>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</si>
  <si>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</si>
  <si>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</si>
  <si>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</si>
  <si>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</si>
  <si>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</si>
  <si>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</si>
  <si>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</si>
  <si>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</si>
  <si>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</si>
  <si>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</si>
  <si>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</si>
  <si>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</si>
  <si>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</si>
  <si>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</si>
  <si>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</si>
  <si>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</si>
  <si>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</si>
  <si>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</si>
  <si>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</si>
  <si>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</si>
  <si>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</si>
  <si>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TETELES DE AVILA CASTILLO</t>
  </si>
  <si>
    <t>Fecha inicio</t>
  </si>
  <si>
    <t>Fecha final</t>
  </si>
  <si>
    <t>FORMATO BASE PARA LA VALIDACION EN EL
 SISTEMA DE RECURSOS FEDERALES TRANSFERIDOS (SRFT)</t>
  </si>
  <si>
    <t>Instructivo</t>
  </si>
  <si>
    <t>Seleccionar en la Celda A2 el nombre del municipio</t>
  </si>
  <si>
    <t>En caso de que no se permita una cifra, corroborar que se cumple con el método de cálculo y solventar la observación</t>
  </si>
  <si>
    <t>Para los indicadores de FORTAMUN denominados "Porcentaje de recursos destinados al…" la sumatoria de los 6 indicadores debe ser menor o igual al monto ejercido, en caso contrario la celda quedará en color rojo, por lo que se debe de corregir el monto</t>
  </si>
  <si>
    <t>Registrar la información en las celdas de color amarillo</t>
  </si>
  <si>
    <t>Porcentaje de Otros Proyectos registrados en SIFAIS</t>
  </si>
  <si>
    <t>Porcentaje de Proyectos de contribución directa registrados en SIFAIS</t>
  </si>
  <si>
    <t>Porcentaje de proyectos complementarios registrados en SIFAIS</t>
  </si>
  <si>
    <t>FORMATO BASE PARA LA VALIDACION EN EL 
SISTEMA DE RECURSOS FEDERALES TRANSFERIDOS (SRFT)</t>
  </si>
  <si>
    <t>RECURSO TRANSFERIDO</t>
  </si>
  <si>
    <t>INDICADORES 2026</t>
  </si>
  <si>
    <t>Número de proyectos FAISMUN de contribución complementaria registrados en el SIFAIS en el trimestre t / Número estimado de proyectos FAISMUN por registrar en el SIFAIS a en el año t) * 100</t>
  </si>
  <si>
    <t>Número de proyectos FAISMUN de contribución directa registrados en el SIFAIS en el trimestre t/ Número estimado de proyectos FAISMUN por registrar en el SIFAIS en el año t)*100</t>
  </si>
  <si>
    <t>(Número de otros proyectos FAISMUN registrados en el SIFAIS en el trimestre t / Número estimado de proyectos FAISMUN por registrar en el SIFAIS en el año t) * 100</t>
  </si>
  <si>
    <t>LOS PROYECTOS SE ENCUENTRAN EN PROCESO DE REGISTRO EN LA PLATAFORMA.</t>
  </si>
  <si>
    <t>ESTA EN PROCESO LA ASIGNACION DEL RECURSO.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</si>
</sst>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,##0"/>
  </numFmts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1"/>
      <color theme="1"/>
      <name val="GilROY"/>
    </font>
    <font>
      <sz val="11"/>
      <color theme="1"/>
      <name val="GilROY"/>
    </font>
    <font>
      <b/>
      <sz val="13"/>
      <color theme="1"/>
      <name val="GilROY"/>
    </font>
    <font>
      <b/>
      <sz val="16"/>
      <color theme="1"/>
      <name val="GilROY"/>
    </font>
    <font>
      <b/>
      <sz val="14"/>
      <color theme="0"/>
      <name val="GilROY"/>
    </font>
    <font>
      <b/>
      <sz val="12"/>
      <color theme="0"/>
      <name val="GilROY"/>
    </font>
    <font>
      <sz val="7"/>
      <color theme="1"/>
      <name val="GilROY"/>
    </font>
    <font>
      <b/>
      <sz val="11"/>
      <color theme="0"/>
      <name val="Calibri"/>
      <family val="2"/>
      <scheme val="minor"/>
    </font>
    <font>
      <b/>
      <sz val="10"/>
      <color theme="1"/>
      <name val="GilROY"/>
    </font>
    <font>
      <b/>
      <sz val="12"/>
      <color theme="1"/>
      <name val="GilROY"/>
    </font>
    <font>
      <b/>
      <sz val="12"/>
      <name val="GilROY"/>
    </font>
    <font>
      <b/>
      <sz val="11"/>
      <name val="GilROY"/>
    </font>
    <font>
      <sz val="11"/>
      <name val="GilROY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4" fontId="0" fillId="0" borderId="0" xfId="0" applyNumberFormat="1"/>
    <xf numFmtId="0" fontId="2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1" fillId="0" borderId="0" xfId="0" applyFont="1"/>
    <xf numFmtId="14" fontId="0" fillId="0" borderId="0" xfId="0" applyNumberFormat="1"/>
    <xf numFmtId="164" fontId="3" fillId="0" borderId="1" xfId="0" applyNumberFormat="1" applyFont="1" applyBorder="1" applyAlignment="1">
      <alignment horizontal="center" vertical="center"/>
    </xf>
    <xf numFmtId="0" fontId="6" fillId="0" borderId="0" xfId="0" applyFont="1"/>
    <xf numFmtId="4" fontId="6" fillId="0" borderId="0" xfId="0" applyNumberFormat="1" applyFont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5" borderId="19" xfId="0" applyFont="1" applyFill="1" applyBorder="1" applyAlignment="1" applyProtection="1">
      <alignment horizontal="center" vertical="center"/>
      <protection locked="0"/>
    </xf>
    <xf numFmtId="0" fontId="11" fillId="5" borderId="1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4" fillId="3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4" fontId="15" fillId="5" borderId="1" xfId="0" applyNumberFormat="1" applyFont="1" applyFill="1" applyBorder="1" applyAlignment="1" applyProtection="1">
      <alignment horizontal="center" vertical="center"/>
      <protection locked="0"/>
    </xf>
    <xf numFmtId="4" fontId="14" fillId="4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 applyProtection="1">
      <alignment horizontal="center" vertical="center"/>
      <protection locked="0"/>
    </xf>
    <xf numFmtId="4" fontId="1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2" borderId="0" xfId="0" applyNumberFormat="1" applyFont="1" applyFill="1" applyAlignment="1">
      <alignment horizontal="center" vertical="center" wrapText="1"/>
    </xf>
    <xf numFmtId="0" fontId="17" fillId="0" borderId="0" xfId="0" applyFont="1"/>
    <xf numFmtId="4" fontId="17" fillId="0" borderId="0" xfId="0" applyNumberFormat="1" applyFont="1"/>
    <xf numFmtId="0" fontId="5" fillId="0" borderId="0" xfId="0" applyFont="1" applyAlignment="1" applyProtection="1">
      <alignment vertical="center" wrapText="1"/>
      <protection locked="0"/>
    </xf>
    <xf numFmtId="4" fontId="15" fillId="0" borderId="1" xfId="0" applyNumberFormat="1" applyFont="1" applyBorder="1" applyAlignment="1" applyProtection="1">
      <alignment horizontal="center" vertical="center"/>
      <protection locked="0"/>
    </xf>
    <xf numFmtId="4" fontId="14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" fontId="1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5" borderId="20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0" fontId="10" fillId="7" borderId="16" xfId="0" applyFont="1" applyFill="1" applyBorder="1" applyAlignment="1">
      <alignment horizontal="center" vertical="center"/>
    </xf>
    <xf numFmtId="0" fontId="10" fillId="7" borderId="17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10" fillId="7" borderId="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 applyProtection="1">
      <alignment vertical="center" wrapText="1"/>
      <protection locked="0"/>
    </xf>
    <xf numFmtId="0" fontId="11" fillId="0" borderId="23" xfId="0" applyFont="1" applyBorder="1" applyAlignment="1" applyProtection="1">
      <alignment vertical="center" wrapText="1"/>
      <protection locked="0"/>
    </xf>
    <xf numFmtId="0" fontId="11" fillId="0" borderId="24" xfId="0" applyFont="1" applyBorder="1" applyAlignment="1" applyProtection="1">
      <alignment vertical="center" wrapText="1"/>
      <protection locked="0"/>
    </xf>
    <xf numFmtId="0" fontId="11" fillId="0" borderId="5" xfId="0" applyFont="1" applyBorder="1" applyAlignment="1" applyProtection="1">
      <alignment vertical="center" wrapText="1"/>
      <protection locked="0"/>
    </xf>
    <xf numFmtId="0" fontId="11" fillId="0" borderId="21" xfId="0" applyFont="1" applyBorder="1" applyAlignment="1" applyProtection="1">
      <alignment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14" fillId="3" borderId="21" xfId="0" applyNumberFormat="1" applyFont="1" applyFill="1" applyBorder="1" applyAlignment="1">
      <alignment horizontal="center" vertical="center"/>
    </xf>
    <xf numFmtId="4" fontId="14" fillId="5" borderId="21" xfId="0" applyNumberFormat="1" applyFont="1" applyFill="1" applyBorder="1" applyAlignment="1" applyProtection="1">
      <alignment horizontal="center" vertical="center"/>
      <protection locked="0"/>
    </xf>
    <xf numFmtId="4" fontId="5" fillId="2" borderId="19" xfId="0" applyNumberFormat="1" applyFont="1" applyFill="1" applyBorder="1" applyAlignment="1">
      <alignment horizontal="center" vertical="center" wrapText="1"/>
    </xf>
    <xf numFmtId="4" fontId="5" fillId="2" borderId="25" xfId="0" applyNumberFormat="1" applyFont="1" applyFill="1" applyBorder="1" applyAlignment="1">
      <alignment horizontal="center" vertical="center" wrapText="1"/>
    </xf>
    <xf numFmtId="4" fontId="5" fillId="2" borderId="26" xfId="0" applyNumberFormat="1" applyFont="1" applyFill="1" applyBorder="1" applyAlignment="1">
      <alignment horizontal="center" vertical="center" wrapText="1"/>
    </xf>
    <xf numFmtId="4" fontId="5" fillId="2" borderId="27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5" borderId="5" xfId="0" applyNumberFormat="1" applyFont="1" applyFill="1" applyBorder="1" applyAlignment="1" applyProtection="1">
      <alignment horizontal="center" vertical="center"/>
      <protection locked="0"/>
    </xf>
    <xf numFmtId="4" fontId="14" fillId="0" borderId="5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" fontId="5" fillId="2" borderId="29" xfId="0" applyNumberFormat="1" applyFont="1" applyFill="1" applyBorder="1" applyAlignment="1">
      <alignment horizontal="center" vertical="center" wrapText="1"/>
    </xf>
    <xf numFmtId="4" fontId="5" fillId="2" borderId="30" xfId="0" applyNumberFormat="1" applyFont="1" applyFill="1" applyBorder="1" applyAlignment="1">
      <alignment horizontal="center" vertical="center" wrapText="1"/>
    </xf>
    <xf numFmtId="4" fontId="5" fillId="2" borderId="31" xfId="0" applyNumberFormat="1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10" fillId="7" borderId="33" xfId="0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6" fillId="0" borderId="21" xfId="0" applyFont="1" applyBorder="1"/>
    <xf numFmtId="4" fontId="14" fillId="0" borderId="21" xfId="0" applyNumberFormat="1" applyFont="1" applyBorder="1" applyAlignment="1" applyProtection="1">
      <alignment horizontal="center" vertical="center"/>
      <protection locked="0"/>
    </xf>
    <xf numFmtId="4" fontId="14" fillId="0" borderId="21" xfId="0" applyNumberFormat="1" applyFont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strike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180975</xdr:rowOff>
        </xdr:from>
        <xdr:to>
          <xdr:col>2</xdr:col>
          <xdr:colOff>114300</xdr:colOff>
          <xdr:row>2</xdr:row>
          <xdr:rowOff>38100</xdr:rowOff>
        </xdr:to>
        <xdr:sp macro="" textlink="">
          <xdr:nvSpPr>
            <xdr:cNvPr id="1027" name="ComboBox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232833</xdr:colOff>
      <xdr:row>3</xdr:row>
      <xdr:rowOff>42333</xdr:rowOff>
    </xdr:from>
    <xdr:to>
      <xdr:col>1</xdr:col>
      <xdr:colOff>529167</xdr:colOff>
      <xdr:row>6</xdr:row>
      <xdr:rowOff>247005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40" t="4376" r="73693" b="79613"/>
        <a:stretch/>
      </xdr:blipFill>
      <xdr:spPr>
        <a:xfrm>
          <a:off x="232833" y="613833"/>
          <a:ext cx="2021417" cy="10830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</xdr:col>
          <xdr:colOff>457200</xdr:colOff>
          <xdr:row>1</xdr:row>
          <xdr:rowOff>257175</xdr:rowOff>
        </xdr:to>
        <xdr:sp macro="" textlink="">
          <xdr:nvSpPr>
            <xdr:cNvPr id="2084" name="ComboBox1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772584</xdr:colOff>
      <xdr:row>2</xdr:row>
      <xdr:rowOff>21167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196667" y="4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0</xdr:col>
      <xdr:colOff>201083</xdr:colOff>
      <xdr:row>2</xdr:row>
      <xdr:rowOff>52916</xdr:rowOff>
    </xdr:from>
    <xdr:to>
      <xdr:col>0</xdr:col>
      <xdr:colOff>2222500</xdr:colOff>
      <xdr:row>5</xdr:row>
      <xdr:rowOff>247005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40" t="4376" r="73693" b="79613"/>
        <a:stretch/>
      </xdr:blipFill>
      <xdr:spPr>
        <a:xfrm>
          <a:off x="201083" y="550333"/>
          <a:ext cx="2021417" cy="1083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31"/>
  <sheetViews>
    <sheetView showGridLines="0" view="pageBreakPreview" topLeftCell="B19" zoomScale="130" zoomScaleNormal="90" zoomScaleSheetLayoutView="130" workbookViewId="0">
      <selection activeCell="B29" sqref="B29"/>
    </sheetView>
  </sheetViews>
  <sheetFormatPr baseColWidth="10" defaultColWidth="0" defaultRowHeight="14.25" zeroHeight="1"/>
  <cols>
    <col min="1" max="1" width="25.85546875" style="16" customWidth="1"/>
    <col min="2" max="2" width="21.5703125" style="16" customWidth="1"/>
    <col min="3" max="3" width="15.5703125" style="16" customWidth="1"/>
    <col min="4" max="4" width="13.7109375" style="16" customWidth="1"/>
    <col min="5" max="5" width="14.42578125" style="16" customWidth="1"/>
    <col min="6" max="6" width="16.5703125" style="17" customWidth="1"/>
    <col min="7" max="8" width="15" style="16" customWidth="1"/>
    <col min="9" max="9" width="31.85546875" style="16" customWidth="1"/>
    <col min="10" max="10" width="11.5703125" style="16" hidden="1" customWidth="1"/>
    <col min="11" max="11" width="35.7109375" style="16" hidden="1" customWidth="1"/>
    <col min="12" max="16384" width="11.5703125" style="16" hidden="1"/>
  </cols>
  <sheetData>
    <row r="1" spans="1:9" ht="15">
      <c r="A1" s="55" t="s">
        <v>484</v>
      </c>
      <c r="B1" s="56"/>
      <c r="C1" s="67"/>
      <c r="D1" s="67"/>
      <c r="E1" s="67"/>
      <c r="F1" s="67"/>
      <c r="G1" s="67"/>
      <c r="H1" s="67"/>
      <c r="I1" s="67"/>
    </row>
    <row r="2" spans="1:9" ht="15">
      <c r="A2" s="57" t="s">
        <v>365</v>
      </c>
      <c r="B2" s="58"/>
    </row>
    <row r="3" spans="1:9" ht="15">
      <c r="A3" s="46"/>
      <c r="B3" s="46"/>
    </row>
    <row r="4" spans="1:9"/>
    <row r="5" spans="1:9" ht="16.5">
      <c r="A5" s="66" t="str">
        <f>CONCATENATE("MUNICIPIO DE ",UPPER(A2))</f>
        <v>MUNICIPIO DE TENAMPULCO</v>
      </c>
      <c r="B5" s="66"/>
      <c r="C5" s="66"/>
      <c r="D5" s="66"/>
      <c r="E5" s="66"/>
      <c r="F5" s="66"/>
      <c r="G5" s="66"/>
      <c r="H5" s="66"/>
      <c r="I5" s="66"/>
    </row>
    <row r="6" spans="1:9" ht="38.450000000000003" customHeight="1">
      <c r="A6" s="65" t="s">
        <v>724</v>
      </c>
      <c r="B6" s="66"/>
      <c r="C6" s="66"/>
      <c r="D6" s="66"/>
      <c r="E6" s="66"/>
      <c r="F6" s="66"/>
      <c r="G6" s="66"/>
      <c r="H6" s="66"/>
      <c r="I6" s="66"/>
    </row>
    <row r="7" spans="1:9" ht="20.25">
      <c r="A7" s="64" t="s">
        <v>735</v>
      </c>
      <c r="B7" s="64"/>
      <c r="C7" s="64"/>
      <c r="D7" s="64"/>
      <c r="E7" s="64"/>
      <c r="F7" s="64"/>
      <c r="G7" s="64"/>
      <c r="H7" s="64"/>
      <c r="I7" s="64"/>
    </row>
    <row r="8" spans="1:9" ht="15" customHeight="1">
      <c r="A8" s="71" t="s">
        <v>19</v>
      </c>
      <c r="B8" s="72"/>
      <c r="C8" s="72"/>
      <c r="D8" s="72"/>
      <c r="E8" s="72"/>
      <c r="F8" s="72"/>
      <c r="G8" s="72"/>
      <c r="H8" s="72"/>
      <c r="I8" s="73"/>
    </row>
    <row r="9" spans="1:9" ht="16.5" thickBot="1">
      <c r="A9" s="69" t="s">
        <v>730</v>
      </c>
      <c r="B9" s="70"/>
      <c r="C9" s="70"/>
      <c r="D9" s="70"/>
      <c r="E9" s="70"/>
      <c r="F9" s="70"/>
      <c r="G9" s="70"/>
      <c r="H9" s="70"/>
      <c r="I9" s="100"/>
    </row>
    <row r="10" spans="1:9" ht="15">
      <c r="A10" s="62" t="s">
        <v>10</v>
      </c>
      <c r="B10" s="62" t="s">
        <v>0</v>
      </c>
      <c r="C10" s="59" t="s">
        <v>11</v>
      </c>
      <c r="D10" s="60"/>
      <c r="E10" s="61"/>
      <c r="F10" s="59" t="s">
        <v>12</v>
      </c>
      <c r="G10" s="60"/>
      <c r="H10" s="60"/>
      <c r="I10" s="101" t="s">
        <v>3</v>
      </c>
    </row>
    <row r="11" spans="1:9" ht="30">
      <c r="A11" s="63"/>
      <c r="B11" s="63"/>
      <c r="C11" s="19" t="s">
        <v>1</v>
      </c>
      <c r="D11" s="19" t="s">
        <v>7</v>
      </c>
      <c r="E11" s="19" t="s">
        <v>8</v>
      </c>
      <c r="F11" s="20" t="s">
        <v>2</v>
      </c>
      <c r="G11" s="19" t="s">
        <v>7</v>
      </c>
      <c r="H11" s="53" t="s">
        <v>8</v>
      </c>
      <c r="I11" s="102"/>
    </row>
    <row r="12" spans="1:9" ht="33.75" customHeight="1">
      <c r="A12" s="76" t="s">
        <v>737</v>
      </c>
      <c r="B12" s="21" t="s">
        <v>4</v>
      </c>
      <c r="C12" s="27">
        <f>IF(E12=0,0,IFERROR(((D12/E12)*100),""))</f>
        <v>0</v>
      </c>
      <c r="D12" s="50">
        <v>0</v>
      </c>
      <c r="E12" s="50">
        <v>15</v>
      </c>
      <c r="F12" s="27">
        <f>IF(H12=0,0,IFERROR(((G12/H12)*100),""))</f>
        <v>0</v>
      </c>
      <c r="G12" s="50">
        <v>0</v>
      </c>
      <c r="H12" s="99">
        <v>15</v>
      </c>
      <c r="I12" s="103" t="s">
        <v>739</v>
      </c>
    </row>
    <row r="13" spans="1:9" ht="33.75" customHeight="1">
      <c r="A13" s="77"/>
      <c r="B13" s="21" t="s">
        <v>9</v>
      </c>
      <c r="C13" s="27">
        <f t="shared" ref="C13:C15" si="0">IFERROR(((D13/E13)*100),"")</f>
        <v>6.666666666666667</v>
      </c>
      <c r="D13" s="54">
        <v>1</v>
      </c>
      <c r="E13" s="50">
        <v>15</v>
      </c>
      <c r="F13" s="28" t="str">
        <f>IFERROR(((G13/H13)*100),"")</f>
        <v/>
      </c>
      <c r="G13" s="50"/>
      <c r="H13" s="99"/>
      <c r="I13" s="104"/>
    </row>
    <row r="14" spans="1:9" ht="33.75" customHeight="1">
      <c r="A14" s="77"/>
      <c r="B14" s="21" t="s">
        <v>5</v>
      </c>
      <c r="C14" s="27">
        <f t="shared" si="0"/>
        <v>6.666666666666667</v>
      </c>
      <c r="D14" s="50">
        <v>1</v>
      </c>
      <c r="E14" s="50">
        <v>15</v>
      </c>
      <c r="F14" s="28" t="str">
        <f t="shared" ref="F14:F15" si="1">IFERROR(((G14/H14)*100),"")</f>
        <v/>
      </c>
      <c r="G14" s="50"/>
      <c r="H14" s="99"/>
      <c r="I14" s="104"/>
    </row>
    <row r="15" spans="1:9" ht="33.75" customHeight="1" thickBot="1">
      <c r="A15" s="78"/>
      <c r="B15" s="21" t="s">
        <v>6</v>
      </c>
      <c r="C15" s="27">
        <f t="shared" si="0"/>
        <v>6.666666666666667</v>
      </c>
      <c r="D15" s="50">
        <v>1</v>
      </c>
      <c r="E15" s="50">
        <v>15</v>
      </c>
      <c r="F15" s="28" t="str">
        <f t="shared" si="1"/>
        <v/>
      </c>
      <c r="G15" s="50"/>
      <c r="H15" s="99"/>
      <c r="I15" s="105"/>
    </row>
    <row r="16" spans="1:9" ht="15.75">
      <c r="A16" s="74" t="s">
        <v>731</v>
      </c>
      <c r="B16" s="75"/>
      <c r="C16" s="75"/>
      <c r="D16" s="75"/>
      <c r="E16" s="75"/>
      <c r="F16" s="75"/>
      <c r="G16" s="75"/>
      <c r="H16" s="75"/>
      <c r="I16" s="100"/>
    </row>
    <row r="17" spans="1:9" ht="15.75" thickBot="1">
      <c r="A17" s="62" t="s">
        <v>10</v>
      </c>
      <c r="B17" s="62" t="s">
        <v>0</v>
      </c>
      <c r="C17" s="59" t="s">
        <v>11</v>
      </c>
      <c r="D17" s="60"/>
      <c r="E17" s="61"/>
      <c r="F17" s="59" t="s">
        <v>12</v>
      </c>
      <c r="G17" s="60"/>
      <c r="H17" s="61"/>
      <c r="I17" s="52" t="s">
        <v>3</v>
      </c>
    </row>
    <row r="18" spans="1:9" ht="30">
      <c r="A18" s="63"/>
      <c r="B18" s="63"/>
      <c r="C18" s="19" t="s">
        <v>1</v>
      </c>
      <c r="D18" s="19" t="s">
        <v>7</v>
      </c>
      <c r="E18" s="19" t="s">
        <v>8</v>
      </c>
      <c r="F18" s="20" t="s">
        <v>2</v>
      </c>
      <c r="G18" s="19" t="s">
        <v>7</v>
      </c>
      <c r="H18" s="53" t="s">
        <v>8</v>
      </c>
      <c r="I18" s="101"/>
    </row>
    <row r="19" spans="1:9" ht="36.75" customHeight="1">
      <c r="A19" s="76" t="s">
        <v>736</v>
      </c>
      <c r="B19" s="21" t="s">
        <v>4</v>
      </c>
      <c r="C19" s="27">
        <f>IF(E19=0,0,IFERROR(((D19/E19)*100),""))</f>
        <v>0</v>
      </c>
      <c r="D19" s="50">
        <v>0</v>
      </c>
      <c r="E19" s="50">
        <v>15</v>
      </c>
      <c r="F19" s="27">
        <f>IF(H19=0,0,IFERROR(((G19/H19)*100),""))</f>
        <v>0</v>
      </c>
      <c r="G19" s="50">
        <v>0</v>
      </c>
      <c r="H19" s="99">
        <v>15</v>
      </c>
      <c r="I19" s="103" t="s">
        <v>739</v>
      </c>
    </row>
    <row r="20" spans="1:9" ht="36.75" customHeight="1">
      <c r="A20" s="77"/>
      <c r="B20" s="21" t="s">
        <v>9</v>
      </c>
      <c r="C20" s="27">
        <f t="shared" ref="C20:C22" si="2">IFERROR(((D20/E20)*100),"")</f>
        <v>20</v>
      </c>
      <c r="D20" s="54">
        <v>3</v>
      </c>
      <c r="E20" s="50">
        <v>15</v>
      </c>
      <c r="F20" s="28" t="str">
        <f>IFERROR(((G20/H20)*100),"")</f>
        <v/>
      </c>
      <c r="G20" s="50"/>
      <c r="H20" s="99"/>
      <c r="I20" s="104"/>
    </row>
    <row r="21" spans="1:9" ht="36.75" customHeight="1">
      <c r="A21" s="77"/>
      <c r="B21" s="21" t="s">
        <v>5</v>
      </c>
      <c r="C21" s="27">
        <f t="shared" si="2"/>
        <v>60</v>
      </c>
      <c r="D21" s="50">
        <v>9</v>
      </c>
      <c r="E21" s="50">
        <v>15</v>
      </c>
      <c r="F21" s="28" t="str">
        <f t="shared" ref="F21:F22" si="3">IFERROR(((G21/H21)*100),"")</f>
        <v/>
      </c>
      <c r="G21" s="50"/>
      <c r="H21" s="99"/>
      <c r="I21" s="104"/>
    </row>
    <row r="22" spans="1:9" ht="36.75" customHeight="1" thickBot="1">
      <c r="A22" s="78"/>
      <c r="B22" s="21" t="s">
        <v>6</v>
      </c>
      <c r="C22" s="27">
        <f t="shared" si="2"/>
        <v>60</v>
      </c>
      <c r="D22" s="50">
        <v>9</v>
      </c>
      <c r="E22" s="50">
        <v>15</v>
      </c>
      <c r="F22" s="28" t="str">
        <f t="shared" si="3"/>
        <v/>
      </c>
      <c r="G22" s="50"/>
      <c r="H22" s="99"/>
      <c r="I22" s="105"/>
    </row>
    <row r="23" spans="1:9" ht="16.5" thickBot="1">
      <c r="A23" s="74" t="s">
        <v>732</v>
      </c>
      <c r="B23" s="75"/>
      <c r="C23" s="75"/>
      <c r="D23" s="75"/>
      <c r="E23" s="75"/>
      <c r="F23" s="75"/>
      <c r="G23" s="75"/>
      <c r="H23" s="75"/>
      <c r="I23" s="100"/>
    </row>
    <row r="24" spans="1:9" ht="15">
      <c r="A24" s="62" t="s">
        <v>10</v>
      </c>
      <c r="B24" s="62" t="s">
        <v>0</v>
      </c>
      <c r="C24" s="59" t="s">
        <v>11</v>
      </c>
      <c r="D24" s="60"/>
      <c r="E24" s="61"/>
      <c r="F24" s="59" t="s">
        <v>12</v>
      </c>
      <c r="G24" s="60"/>
      <c r="H24" s="60"/>
      <c r="I24" s="101" t="s">
        <v>3</v>
      </c>
    </row>
    <row r="25" spans="1:9" ht="30">
      <c r="A25" s="63"/>
      <c r="B25" s="63"/>
      <c r="C25" s="19" t="s">
        <v>1</v>
      </c>
      <c r="D25" s="19" t="s">
        <v>7</v>
      </c>
      <c r="E25" s="19" t="s">
        <v>8</v>
      </c>
      <c r="F25" s="20" t="s">
        <v>2</v>
      </c>
      <c r="G25" s="19" t="s">
        <v>7</v>
      </c>
      <c r="H25" s="53" t="s">
        <v>8</v>
      </c>
      <c r="I25" s="102"/>
    </row>
    <row r="26" spans="1:9" ht="36" customHeight="1">
      <c r="A26" s="62" t="s">
        <v>738</v>
      </c>
      <c r="B26" s="21" t="s">
        <v>4</v>
      </c>
      <c r="C26" s="27">
        <f>IF(E26=0,0,IFERROR(((D26/E26)*100),""))</f>
        <v>0</v>
      </c>
      <c r="D26" s="50">
        <v>0</v>
      </c>
      <c r="E26" s="50">
        <v>15</v>
      </c>
      <c r="F26" s="27">
        <f>IF(H26=0,0,IFERROR(((G26/H26)*100),""))</f>
        <v>0</v>
      </c>
      <c r="G26" s="50">
        <v>0</v>
      </c>
      <c r="H26" s="99">
        <v>15</v>
      </c>
      <c r="I26" s="103" t="s">
        <v>739</v>
      </c>
    </row>
    <row r="27" spans="1:9" ht="36" customHeight="1">
      <c r="A27" s="68"/>
      <c r="B27" s="21" t="s">
        <v>9</v>
      </c>
      <c r="C27" s="27">
        <f t="shared" ref="C27:C29" si="4">IFERROR(((D27/E27)*100),"")</f>
        <v>20</v>
      </c>
      <c r="D27" s="54">
        <v>3</v>
      </c>
      <c r="E27" s="50">
        <v>15</v>
      </c>
      <c r="F27" s="28" t="str">
        <f>IFERROR(((G27/H27)*100),"")</f>
        <v/>
      </c>
      <c r="G27" s="50"/>
      <c r="H27" s="99"/>
      <c r="I27" s="104"/>
    </row>
    <row r="28" spans="1:9" ht="36" customHeight="1">
      <c r="A28" s="68"/>
      <c r="B28" s="21" t="s">
        <v>5</v>
      </c>
      <c r="C28" s="27">
        <f t="shared" si="4"/>
        <v>33.333333333333329</v>
      </c>
      <c r="D28" s="50">
        <v>5</v>
      </c>
      <c r="E28" s="50">
        <v>15</v>
      </c>
      <c r="F28" s="28" t="str">
        <f t="shared" ref="F28:F29" si="5">IFERROR(((G28/H28)*100),"")</f>
        <v/>
      </c>
      <c r="G28" s="50"/>
      <c r="H28" s="99"/>
      <c r="I28" s="104"/>
    </row>
    <row r="29" spans="1:9" ht="36" customHeight="1" thickBot="1">
      <c r="A29" s="63"/>
      <c r="B29" s="21" t="s">
        <v>6</v>
      </c>
      <c r="C29" s="27">
        <f t="shared" si="4"/>
        <v>33.333333333333329</v>
      </c>
      <c r="D29" s="50">
        <v>5</v>
      </c>
      <c r="E29" s="50">
        <v>15</v>
      </c>
      <c r="F29" s="28" t="str">
        <f t="shared" si="5"/>
        <v/>
      </c>
      <c r="G29" s="50"/>
      <c r="H29" s="99"/>
      <c r="I29" s="105"/>
    </row>
    <row r="31" spans="1:9" hidden="1">
      <c r="C31" s="17"/>
    </row>
  </sheetData>
  <sheetProtection sheet="1" formatCells="0"/>
  <mergeCells count="25">
    <mergeCell ref="A26:A29"/>
    <mergeCell ref="A9:I9"/>
    <mergeCell ref="A8:I8"/>
    <mergeCell ref="A16:I16"/>
    <mergeCell ref="A23:I23"/>
    <mergeCell ref="A12:A15"/>
    <mergeCell ref="A19:A22"/>
    <mergeCell ref="A10:A11"/>
    <mergeCell ref="B10:B11"/>
    <mergeCell ref="C10:E10"/>
    <mergeCell ref="F10:H10"/>
    <mergeCell ref="A17:A18"/>
    <mergeCell ref="B17:B18"/>
    <mergeCell ref="A1:B1"/>
    <mergeCell ref="A2:B2"/>
    <mergeCell ref="C17:E17"/>
    <mergeCell ref="F17:H17"/>
    <mergeCell ref="A24:A25"/>
    <mergeCell ref="B24:B25"/>
    <mergeCell ref="C24:E24"/>
    <mergeCell ref="F24:H24"/>
    <mergeCell ref="A7:I7"/>
    <mergeCell ref="A6:I6"/>
    <mergeCell ref="A5:I5"/>
    <mergeCell ref="C1:I1"/>
  </mergeCells>
  <printOptions horizontalCentered="1"/>
  <pageMargins left="0.19685039370078741" right="0.17" top="0.19685039370078741" bottom="0.15748031496062992" header="0.31496062992125984" footer="0.31496062992125984"/>
  <pageSetup paperSize="9" scale="7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7" r:id="rId4" name="ComboBox1">
          <controlPr defaultSize="0" autoLine="0" linkedCell="A2" listFillRange="'Monto FAISMUN'!$C$3:$C$219" r:id="rId5">
            <anchor moveWithCells="1">
              <from>
                <xdr:col>0</xdr:col>
                <xdr:colOff>0</xdr:colOff>
                <xdr:row>0</xdr:row>
                <xdr:rowOff>180975</xdr:rowOff>
              </from>
              <to>
                <xdr:col>2</xdr:col>
                <xdr:colOff>114300</xdr:colOff>
                <xdr:row>2</xdr:row>
                <xdr:rowOff>38100</xdr:rowOff>
              </to>
            </anchor>
          </controlPr>
        </control>
      </mc:Choice>
      <mc:Fallback>
        <control shapeId="1027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69"/>
  <sheetViews>
    <sheetView showGridLines="0" tabSelected="1" view="pageBreakPreview" topLeftCell="A33" zoomScale="90" zoomScaleNormal="90" zoomScaleSheetLayoutView="90" workbookViewId="0">
      <selection activeCell="D53" sqref="D53"/>
    </sheetView>
  </sheetViews>
  <sheetFormatPr baseColWidth="10" defaultColWidth="0" defaultRowHeight="14.25" zeroHeight="1"/>
  <cols>
    <col min="1" max="1" width="42.28515625" style="16" customWidth="1"/>
    <col min="2" max="2" width="18" style="16" customWidth="1"/>
    <col min="3" max="8" width="18.140625" style="17" customWidth="1"/>
    <col min="9" max="9" width="36.28515625" style="16" customWidth="1"/>
    <col min="10" max="10" width="22" style="16" hidden="1" customWidth="1"/>
    <col min="11" max="11" width="37.85546875" style="16" hidden="1" customWidth="1"/>
    <col min="12" max="12" width="35" style="16" hidden="1" customWidth="1"/>
    <col min="13" max="13" width="17.5703125" style="16" hidden="1" customWidth="1"/>
    <col min="14" max="16384" width="11.5703125" style="16" hidden="1"/>
  </cols>
  <sheetData>
    <row r="1" spans="1:15" ht="15">
      <c r="A1" s="35" t="s">
        <v>484</v>
      </c>
    </row>
    <row r="2" spans="1:15" ht="24" customHeight="1" thickBot="1">
      <c r="A2" s="29" t="s">
        <v>365</v>
      </c>
    </row>
    <row r="3" spans="1:15" ht="15">
      <c r="A3" s="18"/>
    </row>
    <row r="4" spans="1:15" ht="16.5">
      <c r="A4" s="66" t="str">
        <f>CONCATENATE("MUNICIPIO DE ",UPPER(A2))</f>
        <v>MUNICIPIO DE TENAMPULCO</v>
      </c>
      <c r="B4" s="66"/>
      <c r="C4" s="66"/>
      <c r="D4" s="66"/>
      <c r="E4" s="66"/>
      <c r="F4" s="66"/>
      <c r="G4" s="66"/>
      <c r="H4" s="66"/>
      <c r="I4" s="66"/>
    </row>
    <row r="5" spans="1:15" ht="38.25" customHeight="1">
      <c r="A5" s="65" t="s">
        <v>733</v>
      </c>
      <c r="B5" s="66"/>
      <c r="C5" s="66"/>
      <c r="D5" s="66"/>
      <c r="E5" s="66"/>
      <c r="F5" s="66"/>
      <c r="G5" s="66"/>
      <c r="H5" s="66"/>
      <c r="I5" s="66"/>
    </row>
    <row r="6" spans="1:15" ht="20.25">
      <c r="A6" s="64" t="s">
        <v>735</v>
      </c>
      <c r="B6" s="64"/>
      <c r="C6" s="64"/>
      <c r="D6" s="64"/>
      <c r="E6" s="64"/>
      <c r="F6" s="64"/>
      <c r="G6" s="64"/>
      <c r="H6" s="64"/>
      <c r="I6" s="64"/>
    </row>
    <row r="7" spans="1:15" ht="18">
      <c r="A7" s="91" t="s">
        <v>20</v>
      </c>
      <c r="B7" s="92"/>
      <c r="C7" s="92"/>
      <c r="D7" s="92"/>
      <c r="E7" s="92"/>
      <c r="F7" s="92"/>
      <c r="G7" s="92"/>
      <c r="H7" s="92"/>
      <c r="I7" s="93"/>
    </row>
    <row r="8" spans="1:15" ht="15.75">
      <c r="A8" s="85" t="s">
        <v>15</v>
      </c>
      <c r="B8" s="86"/>
      <c r="C8" s="86"/>
      <c r="D8" s="86"/>
      <c r="E8" s="86"/>
      <c r="F8" s="86"/>
      <c r="G8" s="86"/>
      <c r="H8" s="86"/>
      <c r="I8" s="87"/>
      <c r="J8" s="16">
        <v>1</v>
      </c>
    </row>
    <row r="9" spans="1:15" ht="45">
      <c r="A9" s="62" t="s">
        <v>10</v>
      </c>
      <c r="B9" s="62" t="s">
        <v>0</v>
      </c>
      <c r="C9" s="88" t="s">
        <v>11</v>
      </c>
      <c r="D9" s="89"/>
      <c r="E9" s="90"/>
      <c r="F9" s="88" t="s">
        <v>12</v>
      </c>
      <c r="G9" s="89"/>
      <c r="H9" s="90"/>
      <c r="I9" s="62" t="s">
        <v>3</v>
      </c>
      <c r="K9" s="43" t="s">
        <v>489</v>
      </c>
      <c r="L9" s="44"/>
      <c r="M9" s="44"/>
      <c r="N9" s="44"/>
      <c r="O9" s="44"/>
    </row>
    <row r="10" spans="1:15" ht="31.9" customHeight="1">
      <c r="A10" s="63"/>
      <c r="B10" s="63"/>
      <c r="C10" s="20" t="s">
        <v>1</v>
      </c>
      <c r="D10" s="20" t="s">
        <v>7</v>
      </c>
      <c r="E10" s="20" t="s">
        <v>8</v>
      </c>
      <c r="F10" s="20" t="s">
        <v>2</v>
      </c>
      <c r="G10" s="20" t="s">
        <v>7</v>
      </c>
      <c r="H10" s="20" t="s">
        <v>8</v>
      </c>
      <c r="I10" s="63"/>
      <c r="K10" s="43" t="s">
        <v>490</v>
      </c>
      <c r="L10" s="43" t="s">
        <v>491</v>
      </c>
      <c r="M10" s="43" t="s">
        <v>492</v>
      </c>
      <c r="N10" s="44"/>
      <c r="O10" s="44"/>
    </row>
    <row r="11" spans="1:15" ht="40.5" customHeight="1">
      <c r="A11" s="62" t="s">
        <v>502</v>
      </c>
      <c r="B11" s="21" t="s">
        <v>4</v>
      </c>
      <c r="C11" s="37">
        <f>IFERROR(((D11/E11)*100),"")</f>
        <v>25</v>
      </c>
      <c r="D11" s="36">
        <f>VLOOKUP(A2,'Monto FORTAMUN'!$C$3:$U$219,16,0)</f>
        <v>1752798</v>
      </c>
      <c r="E11" s="37">
        <f>VLOOKUP(A2,'Monto FORTAMUN'!$C$3:$U$219,19,0)</f>
        <v>7011192</v>
      </c>
      <c r="F11" s="37">
        <f ca="1">IFERROR(((G11/H11)*100),"")</f>
        <v>25</v>
      </c>
      <c r="G11" s="36">
        <f ca="1">IF(TODAY()&gt;=Hoja1!$E$3,VLOOKUP(A2,'Monto FORTAMUN'!$C$3:$U$219,16,0)," ")</f>
        <v>1752798</v>
      </c>
      <c r="H11" s="37">
        <f>VLOOKUP(A2,'Monto FORTAMUN'!$C$3:$U$219,19,0)</f>
        <v>7011192</v>
      </c>
      <c r="I11" s="30" t="s">
        <v>734</v>
      </c>
      <c r="K11" s="45">
        <f>G34+G39+G44+G49+G54+G59</f>
        <v>0</v>
      </c>
      <c r="L11" s="45">
        <f ca="1">G12</f>
        <v>3505596</v>
      </c>
      <c r="M11" s="44" t="str">
        <f ca="1">IF(K11&gt;L11,"Error en la captura","Sin observación")</f>
        <v>Sin observación</v>
      </c>
      <c r="N11" s="44"/>
      <c r="O11" s="44"/>
    </row>
    <row r="12" spans="1:15" ht="40.5" customHeight="1">
      <c r="A12" s="68"/>
      <c r="B12" s="21" t="s">
        <v>9</v>
      </c>
      <c r="C12" s="37">
        <f t="shared" ref="C12:C14" si="0">IFERROR(((D12/E12)*100),"")</f>
        <v>50</v>
      </c>
      <c r="D12" s="36">
        <f>VLOOKUP(A2,'Monto FORTAMUN'!$C$3:$U$219,17,0)</f>
        <v>3505596</v>
      </c>
      <c r="E12" s="37">
        <f>E11</f>
        <v>7011192</v>
      </c>
      <c r="F12" s="38">
        <f ca="1">IFERROR(((G12/H12)*100),"")</f>
        <v>50</v>
      </c>
      <c r="G12" s="38">
        <f ca="1">IF(TODAY()&gt;Hoja1!$E$4,VLOOKUP(A2,'Monto FORTAMUN'!$C$3:$U$219,17,0)," ")</f>
        <v>3505596</v>
      </c>
      <c r="H12" s="38">
        <f ca="1">IF(TODAY()&gt;Hoja1!$E$4,H11," ")</f>
        <v>7011192</v>
      </c>
      <c r="I12" s="49"/>
      <c r="K12" s="45">
        <f>G35+G40+G45+G50+G55+G60</f>
        <v>0</v>
      </c>
      <c r="L12" s="45" t="str">
        <f ca="1">G14</f>
        <v xml:space="preserve"> </v>
      </c>
      <c r="M12" s="44" t="str">
        <f ca="1">IF(K12&gt;L12,"Error en la captura","Sin observación")</f>
        <v>Sin observación</v>
      </c>
      <c r="N12" s="44"/>
      <c r="O12" s="44"/>
    </row>
    <row r="13" spans="1:15" ht="40.5" customHeight="1">
      <c r="A13" s="68"/>
      <c r="B13" s="21" t="s">
        <v>5</v>
      </c>
      <c r="C13" s="37">
        <f t="shared" si="0"/>
        <v>75</v>
      </c>
      <c r="D13" s="36">
        <f>VLOOKUP(A2,'Monto FORTAMUN'!$C$3:$U$219,18,0)</f>
        <v>5258394</v>
      </c>
      <c r="E13" s="37">
        <f t="shared" ref="E13:E14" si="1">E12</f>
        <v>7011192</v>
      </c>
      <c r="F13" s="38" t="str">
        <f ca="1">IFERROR(((G13/H13)*100),"")</f>
        <v/>
      </c>
      <c r="G13" s="38" t="str">
        <f ca="1">IF(TODAY()&gt;Hoja1!$E$5,VLOOKUP(A2,'Monto FORTAMUN'!$C$3:$U$219,18,0)," ")</f>
        <v xml:space="preserve"> </v>
      </c>
      <c r="H13" s="38" t="str">
        <f ca="1">IF(TODAY()&gt;Hoja1!$E$5,H11," ")</f>
        <v xml:space="preserve"> </v>
      </c>
      <c r="I13" s="49"/>
      <c r="K13" s="44"/>
      <c r="L13" s="44"/>
      <c r="M13" s="44"/>
      <c r="N13" s="44"/>
      <c r="O13" s="44"/>
    </row>
    <row r="14" spans="1:15" ht="40.5" customHeight="1">
      <c r="A14" s="63"/>
      <c r="B14" s="21" t="s">
        <v>6</v>
      </c>
      <c r="C14" s="37">
        <f t="shared" si="0"/>
        <v>100</v>
      </c>
      <c r="D14" s="37">
        <f>VLOOKUP(A2,'Monto FORTAMUN'!$C$3:$U$219,19,0)</f>
        <v>7011192</v>
      </c>
      <c r="E14" s="37">
        <f t="shared" si="1"/>
        <v>7011192</v>
      </c>
      <c r="F14" s="38" t="str">
        <f t="shared" ref="F14" ca="1" si="2">IFERROR(((G14/H14)*100),"")</f>
        <v/>
      </c>
      <c r="G14" s="38" t="str">
        <f ca="1">IF(TODAY()&gt;Hoja1!$E$6,VLOOKUP(A2,'Monto FORTAMUN'!$C$3:$U$219,19,0)," ")</f>
        <v xml:space="preserve"> </v>
      </c>
      <c r="H14" s="38" t="str">
        <f ca="1">IF(TODAY()&gt;Hoja1!$E$6,H11," ")</f>
        <v xml:space="preserve"> </v>
      </c>
      <c r="I14" s="49"/>
      <c r="K14" s="44"/>
      <c r="L14" s="44"/>
      <c r="M14" s="44"/>
      <c r="N14" s="44"/>
      <c r="O14" s="44"/>
    </row>
    <row r="15" spans="1:15" ht="15.75">
      <c r="A15" s="85" t="s">
        <v>16</v>
      </c>
      <c r="B15" s="86"/>
      <c r="C15" s="86"/>
      <c r="D15" s="86"/>
      <c r="E15" s="86"/>
      <c r="F15" s="86"/>
      <c r="G15" s="86"/>
      <c r="H15" s="86"/>
      <c r="I15" s="87"/>
      <c r="J15" s="16">
        <v>2</v>
      </c>
      <c r="K15" s="44"/>
      <c r="L15" s="44"/>
      <c r="M15" s="44"/>
      <c r="N15" s="44"/>
      <c r="O15" s="44"/>
    </row>
    <row r="16" spans="1:15" ht="27.6" customHeight="1">
      <c r="A16" s="62" t="s">
        <v>10</v>
      </c>
      <c r="B16" s="62" t="s">
        <v>0</v>
      </c>
      <c r="C16" s="88" t="s">
        <v>11</v>
      </c>
      <c r="D16" s="89"/>
      <c r="E16" s="90"/>
      <c r="F16" s="88" t="s">
        <v>12</v>
      </c>
      <c r="G16" s="89"/>
      <c r="H16" s="90"/>
      <c r="I16" s="62" t="s">
        <v>3</v>
      </c>
      <c r="K16" s="43" t="s">
        <v>489</v>
      </c>
      <c r="L16" s="44"/>
      <c r="M16" s="44"/>
      <c r="N16" s="44"/>
      <c r="O16" s="44"/>
    </row>
    <row r="17" spans="1:15" ht="31.9" customHeight="1">
      <c r="A17" s="63"/>
      <c r="B17" s="63"/>
      <c r="C17" s="20" t="s">
        <v>1</v>
      </c>
      <c r="D17" s="20" t="s">
        <v>7</v>
      </c>
      <c r="E17" s="20" t="s">
        <v>8</v>
      </c>
      <c r="F17" s="20" t="s">
        <v>2</v>
      </c>
      <c r="G17" s="20" t="s">
        <v>7</v>
      </c>
      <c r="H17" s="20" t="s">
        <v>8</v>
      </c>
      <c r="I17" s="63"/>
      <c r="K17" s="43" t="s">
        <v>490</v>
      </c>
      <c r="L17" s="43" t="s">
        <v>491</v>
      </c>
      <c r="M17" s="43" t="s">
        <v>492</v>
      </c>
      <c r="N17" s="44"/>
      <c r="O17" s="44"/>
    </row>
    <row r="18" spans="1:15" ht="40.5" customHeight="1">
      <c r="A18" s="62" t="s">
        <v>32</v>
      </c>
      <c r="B18" s="21" t="s">
        <v>4</v>
      </c>
      <c r="C18" s="38">
        <f t="shared" ref="C18:C21" si="3">IFERROR(((D18/E18)*100),"")</f>
        <v>15.275954502458355</v>
      </c>
      <c r="D18" s="39">
        <v>1071026.5</v>
      </c>
      <c r="E18" s="38">
        <f>E11</f>
        <v>7011192</v>
      </c>
      <c r="F18" s="38">
        <f>IFERROR(((G18/H18)*100),"")</f>
        <v>15.275954502458355</v>
      </c>
      <c r="G18" s="39">
        <v>1071026.5</v>
      </c>
      <c r="H18" s="38">
        <f>H11</f>
        <v>7011192</v>
      </c>
      <c r="I18" s="30" t="s">
        <v>740</v>
      </c>
      <c r="K18" s="45">
        <f>D34+D39+D44+D49+D54+D59</f>
        <v>3505596</v>
      </c>
      <c r="L18" s="45">
        <f>D12</f>
        <v>3505596</v>
      </c>
      <c r="M18" s="44" t="str">
        <f>IF(K18&gt;L18,"Error en la captura","Sin observación")</f>
        <v>Sin observación</v>
      </c>
      <c r="N18" s="44"/>
      <c r="O18" s="44"/>
    </row>
    <row r="19" spans="1:15" ht="40.5" customHeight="1">
      <c r="A19" s="68"/>
      <c r="B19" s="21" t="s">
        <v>9</v>
      </c>
      <c r="C19" s="38">
        <f t="shared" si="3"/>
        <v>40.275954502458355</v>
      </c>
      <c r="D19" s="39">
        <v>2823824.5</v>
      </c>
      <c r="E19" s="38">
        <f>E18</f>
        <v>7011192</v>
      </c>
      <c r="F19" s="38">
        <f t="shared" ref="F19" ca="1" si="4">IFERROR(((G19/H19)*100),"")</f>
        <v>0</v>
      </c>
      <c r="G19" s="47">
        <v>0</v>
      </c>
      <c r="H19" s="38">
        <f ca="1">H12</f>
        <v>7011192</v>
      </c>
      <c r="I19" s="49"/>
      <c r="K19" s="45">
        <f>D35+D40+D45+D50+D55+D60</f>
        <v>7011192</v>
      </c>
      <c r="L19" s="45">
        <f>E14</f>
        <v>7011192</v>
      </c>
      <c r="M19" s="44" t="str">
        <f>IF(K19&gt;L19,"Error en la captura","Sin observación")</f>
        <v>Sin observación</v>
      </c>
      <c r="N19" s="44"/>
      <c r="O19" s="44"/>
    </row>
    <row r="20" spans="1:15" ht="40.5" customHeight="1">
      <c r="A20" s="68"/>
      <c r="B20" s="21" t="s">
        <v>5</v>
      </c>
      <c r="C20" s="38">
        <f t="shared" si="3"/>
        <v>65.275954502458362</v>
      </c>
      <c r="D20" s="39">
        <v>4576622.5</v>
      </c>
      <c r="E20" s="38">
        <f t="shared" ref="E20:E21" si="5">E19</f>
        <v>7011192</v>
      </c>
      <c r="F20" s="38" t="str">
        <f t="shared" ref="F20" ca="1" si="6">IFERROR(((G20/H20)*100),"")</f>
        <v/>
      </c>
      <c r="G20" s="47">
        <v>0</v>
      </c>
      <c r="H20" s="38" t="str">
        <f t="shared" ref="H20:H21" ca="1" si="7">H13</f>
        <v xml:space="preserve"> </v>
      </c>
      <c r="I20" s="49"/>
      <c r="K20" s="44"/>
      <c r="L20" s="44"/>
      <c r="M20" s="44"/>
      <c r="N20" s="44"/>
      <c r="O20" s="44"/>
    </row>
    <row r="21" spans="1:15" ht="40.5" customHeight="1">
      <c r="A21" s="63"/>
      <c r="B21" s="21" t="s">
        <v>6</v>
      </c>
      <c r="C21" s="38">
        <f t="shared" si="3"/>
        <v>100</v>
      </c>
      <c r="D21" s="39">
        <v>7011192</v>
      </c>
      <c r="E21" s="38">
        <f t="shared" si="5"/>
        <v>7011192</v>
      </c>
      <c r="F21" s="38" t="str">
        <f t="shared" ref="F21" ca="1" si="8">IFERROR(((G21/H21)*100),"")</f>
        <v/>
      </c>
      <c r="G21" s="47">
        <v>0</v>
      </c>
      <c r="H21" s="38" t="str">
        <f t="shared" ca="1" si="7"/>
        <v xml:space="preserve"> </v>
      </c>
      <c r="I21" s="49"/>
      <c r="K21" s="44"/>
      <c r="L21" s="44"/>
      <c r="M21" s="44"/>
      <c r="N21" s="44"/>
      <c r="O21" s="44"/>
    </row>
    <row r="22" spans="1:15" ht="15.75">
      <c r="A22" s="85" t="s">
        <v>17</v>
      </c>
      <c r="B22" s="86"/>
      <c r="C22" s="86"/>
      <c r="D22" s="86"/>
      <c r="E22" s="86"/>
      <c r="F22" s="86"/>
      <c r="G22" s="86"/>
      <c r="H22" s="86"/>
      <c r="I22" s="87"/>
      <c r="J22" s="16">
        <v>3</v>
      </c>
      <c r="K22" s="44"/>
      <c r="L22" s="44"/>
      <c r="M22" s="44"/>
      <c r="N22" s="44"/>
      <c r="O22" s="44"/>
    </row>
    <row r="23" spans="1:15" ht="27.6" customHeight="1">
      <c r="A23" s="62" t="s">
        <v>10</v>
      </c>
      <c r="B23" s="62" t="s">
        <v>0</v>
      </c>
      <c r="C23" s="88" t="s">
        <v>11</v>
      </c>
      <c r="D23" s="89"/>
      <c r="E23" s="90"/>
      <c r="F23" s="88" t="s">
        <v>12</v>
      </c>
      <c r="G23" s="89"/>
      <c r="H23" s="90"/>
      <c r="I23" s="62" t="s">
        <v>3</v>
      </c>
      <c r="K23" s="44"/>
      <c r="L23" s="44"/>
      <c r="M23" s="44"/>
      <c r="N23" s="44"/>
      <c r="O23" s="44"/>
    </row>
    <row r="24" spans="1:15" ht="31.9" customHeight="1">
      <c r="A24" s="63"/>
      <c r="B24" s="63"/>
      <c r="C24" s="20" t="s">
        <v>1</v>
      </c>
      <c r="D24" s="20" t="s">
        <v>7</v>
      </c>
      <c r="E24" s="20" t="s">
        <v>8</v>
      </c>
      <c r="F24" s="20" t="s">
        <v>2</v>
      </c>
      <c r="G24" s="20" t="s">
        <v>7</v>
      </c>
      <c r="H24" s="20" t="s">
        <v>8</v>
      </c>
      <c r="I24" s="63"/>
      <c r="K24" s="44"/>
      <c r="L24" s="44"/>
      <c r="M24" s="44"/>
      <c r="N24" s="44"/>
      <c r="O24" s="44"/>
    </row>
    <row r="25" spans="1:15" ht="51.75" customHeight="1">
      <c r="A25" s="84" t="s">
        <v>503</v>
      </c>
      <c r="B25" s="21" t="s">
        <v>9</v>
      </c>
      <c r="C25" s="40">
        <f>IFERROR((D25/E25),"")</f>
        <v>6.3663102381194516</v>
      </c>
      <c r="D25" s="37">
        <f>D12</f>
        <v>3505596</v>
      </c>
      <c r="E25" s="41">
        <v>550648</v>
      </c>
      <c r="F25" s="36" t="str">
        <f ca="1">IFERROR(((G25/H25)),"")</f>
        <v/>
      </c>
      <c r="G25" s="36">
        <f ca="1">G12</f>
        <v>3505596</v>
      </c>
      <c r="H25" s="48">
        <v>0</v>
      </c>
      <c r="I25" s="30"/>
      <c r="J25" s="22"/>
      <c r="K25" s="44"/>
      <c r="L25" s="44"/>
      <c r="M25" s="44"/>
      <c r="N25" s="44"/>
      <c r="O25" s="44"/>
    </row>
    <row r="26" spans="1:15" ht="51.75" customHeight="1">
      <c r="A26" s="84"/>
      <c r="B26" s="21" t="s">
        <v>6</v>
      </c>
      <c r="C26" s="40">
        <f>IFERROR((D26/E26),"")</f>
        <v>10.610815743712912</v>
      </c>
      <c r="D26" s="37">
        <f>D14</f>
        <v>7011192</v>
      </c>
      <c r="E26" s="41">
        <v>660759</v>
      </c>
      <c r="F26" s="36" t="str">
        <f ca="1">IFERROR(((G26/H26)),"")</f>
        <v/>
      </c>
      <c r="G26" s="36" t="str">
        <f ca="1">G14</f>
        <v xml:space="preserve"> </v>
      </c>
      <c r="H26" s="48">
        <v>0</v>
      </c>
      <c r="I26" s="30"/>
      <c r="K26" s="44"/>
      <c r="L26" s="44"/>
      <c r="M26" s="44"/>
      <c r="N26" s="44"/>
      <c r="O26" s="44"/>
    </row>
    <row r="27" spans="1:15" ht="15.75">
      <c r="A27" s="85" t="s">
        <v>13</v>
      </c>
      <c r="B27" s="86"/>
      <c r="C27" s="86"/>
      <c r="D27" s="86"/>
      <c r="E27" s="86"/>
      <c r="F27" s="86"/>
      <c r="G27" s="86"/>
      <c r="H27" s="86"/>
      <c r="I27" s="87"/>
      <c r="J27" s="16">
        <v>4</v>
      </c>
    </row>
    <row r="28" spans="1:15" ht="27.6" customHeight="1">
      <c r="A28" s="62" t="s">
        <v>10</v>
      </c>
      <c r="B28" s="62" t="s">
        <v>0</v>
      </c>
      <c r="C28" s="88" t="s">
        <v>11</v>
      </c>
      <c r="D28" s="89"/>
      <c r="E28" s="90"/>
      <c r="F28" s="88" t="s">
        <v>12</v>
      </c>
      <c r="G28" s="89"/>
      <c r="H28" s="90"/>
      <c r="I28" s="62" t="s">
        <v>3</v>
      </c>
    </row>
    <row r="29" spans="1:15" ht="31.9" customHeight="1">
      <c r="A29" s="63"/>
      <c r="B29" s="63"/>
      <c r="C29" s="20" t="s">
        <v>1</v>
      </c>
      <c r="D29" s="20" t="s">
        <v>7</v>
      </c>
      <c r="E29" s="20" t="s">
        <v>8</v>
      </c>
      <c r="F29" s="20" t="s">
        <v>2</v>
      </c>
      <c r="G29" s="20" t="s">
        <v>7</v>
      </c>
      <c r="H29" s="20" t="s">
        <v>8</v>
      </c>
      <c r="I29" s="63"/>
    </row>
    <row r="30" spans="1:15" ht="89.45" customHeight="1">
      <c r="A30" s="34" t="s">
        <v>18</v>
      </c>
      <c r="B30" s="21" t="s">
        <v>14</v>
      </c>
      <c r="C30" s="40">
        <f>IFERROR((((D30/E30)-1)*100),"")</f>
        <v>4.8862145813178159</v>
      </c>
      <c r="D30" s="42">
        <v>27335686</v>
      </c>
      <c r="E30" s="42">
        <v>26062229.539999999</v>
      </c>
      <c r="F30" s="40" t="str">
        <f>IFERROR((((G30/H30)-1)*100),"")</f>
        <v/>
      </c>
      <c r="G30" s="51">
        <v>0</v>
      </c>
      <c r="H30" s="51">
        <v>0</v>
      </c>
    </row>
    <row r="31" spans="1:15" ht="15.75">
      <c r="A31" s="96" t="s">
        <v>21</v>
      </c>
      <c r="B31" s="70"/>
      <c r="C31" s="70"/>
      <c r="D31" s="70"/>
      <c r="E31" s="70"/>
      <c r="F31" s="70"/>
      <c r="G31" s="70"/>
      <c r="H31" s="70"/>
      <c r="I31" s="97"/>
      <c r="J31" s="16">
        <v>5</v>
      </c>
    </row>
    <row r="32" spans="1:15" ht="29.45" customHeight="1">
      <c r="A32" s="82" t="s">
        <v>10</v>
      </c>
      <c r="B32" s="82" t="s">
        <v>0</v>
      </c>
      <c r="C32" s="83" t="s">
        <v>11</v>
      </c>
      <c r="D32" s="83"/>
      <c r="E32" s="83"/>
      <c r="F32" s="83" t="s">
        <v>12</v>
      </c>
      <c r="G32" s="83"/>
      <c r="H32" s="83"/>
      <c r="I32" s="62" t="s">
        <v>3</v>
      </c>
    </row>
    <row r="33" spans="1:10" ht="31.9" customHeight="1">
      <c r="A33" s="82"/>
      <c r="B33" s="82"/>
      <c r="C33" s="20" t="s">
        <v>1</v>
      </c>
      <c r="D33" s="20" t="s">
        <v>7</v>
      </c>
      <c r="E33" s="20" t="s">
        <v>8</v>
      </c>
      <c r="F33" s="20" t="s">
        <v>2</v>
      </c>
      <c r="G33" s="20" t="s">
        <v>7</v>
      </c>
      <c r="H33" s="20" t="s">
        <v>8</v>
      </c>
      <c r="I33" s="63"/>
    </row>
    <row r="34" spans="1:10" ht="40.5" customHeight="1">
      <c r="A34" s="84" t="s">
        <v>22</v>
      </c>
      <c r="B34" s="21" t="s">
        <v>9</v>
      </c>
      <c r="C34" s="37">
        <f>IFERROR(((D34/E34)*100),"")</f>
        <v>52.490851199054312</v>
      </c>
      <c r="D34" s="39">
        <v>1840117.1800000002</v>
      </c>
      <c r="E34" s="37">
        <f>$D$12</f>
        <v>3505596</v>
      </c>
      <c r="F34" s="37">
        <f ca="1">IFERROR(((G34/H34)*100),"")</f>
        <v>0</v>
      </c>
      <c r="G34" s="48">
        <v>0</v>
      </c>
      <c r="H34" s="36">
        <f ca="1">G12</f>
        <v>3505596</v>
      </c>
      <c r="I34" s="49"/>
    </row>
    <row r="35" spans="1:10" ht="40.5" customHeight="1">
      <c r="A35" s="84"/>
      <c r="B35" s="21" t="s">
        <v>6</v>
      </c>
      <c r="C35" s="37">
        <f>IFERROR(((D35/E35)*100),"")</f>
        <v>52.490851199054312</v>
      </c>
      <c r="D35" s="41">
        <v>3680234.3600000003</v>
      </c>
      <c r="E35" s="36">
        <f>$D$14</f>
        <v>7011192</v>
      </c>
      <c r="F35" s="37" t="str">
        <f ca="1">IFERROR(((G35/H35)*100),"")</f>
        <v/>
      </c>
      <c r="G35" s="48">
        <v>0</v>
      </c>
      <c r="H35" s="36" t="str">
        <f ca="1">G14</f>
        <v xml:space="preserve"> </v>
      </c>
      <c r="I35" s="49"/>
    </row>
    <row r="36" spans="1:10" ht="15.75">
      <c r="A36" s="79" t="s">
        <v>23</v>
      </c>
      <c r="B36" s="80"/>
      <c r="C36" s="80"/>
      <c r="D36" s="80"/>
      <c r="E36" s="80"/>
      <c r="F36" s="80"/>
      <c r="G36" s="80"/>
      <c r="H36" s="80"/>
      <c r="I36" s="81"/>
      <c r="J36" s="16">
        <v>6</v>
      </c>
    </row>
    <row r="37" spans="1:10" ht="17.25" customHeight="1">
      <c r="A37" s="82" t="s">
        <v>10</v>
      </c>
      <c r="B37" s="82" t="s">
        <v>0</v>
      </c>
      <c r="C37" s="83" t="s">
        <v>11</v>
      </c>
      <c r="D37" s="83"/>
      <c r="E37" s="83"/>
      <c r="F37" s="83" t="s">
        <v>12</v>
      </c>
      <c r="G37" s="83"/>
      <c r="H37" s="83"/>
      <c r="I37" s="62" t="s">
        <v>3</v>
      </c>
    </row>
    <row r="38" spans="1:10" ht="31.9" customHeight="1">
      <c r="A38" s="82"/>
      <c r="B38" s="82"/>
      <c r="C38" s="20" t="s">
        <v>1</v>
      </c>
      <c r="D38" s="20" t="s">
        <v>7</v>
      </c>
      <c r="E38" s="20" t="s">
        <v>8</v>
      </c>
      <c r="F38" s="20" t="s">
        <v>2</v>
      </c>
      <c r="G38" s="20" t="s">
        <v>7</v>
      </c>
      <c r="H38" s="20" t="s">
        <v>8</v>
      </c>
      <c r="I38" s="63"/>
    </row>
    <row r="39" spans="1:10" ht="41.25" customHeight="1">
      <c r="A39" s="84" t="s">
        <v>24</v>
      </c>
      <c r="B39" s="21" t="s">
        <v>9</v>
      </c>
      <c r="C39" s="37">
        <f>IFERROR(((D39/E39)*100),"")</f>
        <v>0</v>
      </c>
      <c r="D39" s="41">
        <v>0</v>
      </c>
      <c r="E39" s="37">
        <f>$D$12</f>
        <v>3505596</v>
      </c>
      <c r="F39" s="37">
        <f ca="1">IFERROR(((G39/H39)*100),"")</f>
        <v>0</v>
      </c>
      <c r="G39" s="48">
        <v>0</v>
      </c>
      <c r="H39" s="37">
        <f ca="1">H34</f>
        <v>3505596</v>
      </c>
      <c r="I39" s="49"/>
    </row>
    <row r="40" spans="1:10" ht="41.25" customHeight="1">
      <c r="A40" s="84"/>
      <c r="B40" s="21" t="s">
        <v>6</v>
      </c>
      <c r="C40" s="37">
        <f>IFERROR(((D40/E40)*100),"")</f>
        <v>0</v>
      </c>
      <c r="D40" s="41">
        <v>0</v>
      </c>
      <c r="E40" s="36">
        <f>$D$14</f>
        <v>7011192</v>
      </c>
      <c r="F40" s="37" t="str">
        <f ca="1">IFERROR(((G40/H40)*100),"")</f>
        <v/>
      </c>
      <c r="G40" s="48">
        <v>0</v>
      </c>
      <c r="H40" s="37" t="str">
        <f ca="1">H35</f>
        <v xml:space="preserve"> </v>
      </c>
      <c r="I40" s="49"/>
    </row>
    <row r="41" spans="1:10" ht="15.75">
      <c r="A41" s="79" t="s">
        <v>25</v>
      </c>
      <c r="B41" s="80"/>
      <c r="C41" s="80"/>
      <c r="D41" s="80"/>
      <c r="E41" s="80"/>
      <c r="F41" s="80"/>
      <c r="G41" s="80"/>
      <c r="H41" s="80"/>
      <c r="I41" s="81"/>
      <c r="J41" s="16">
        <v>7</v>
      </c>
    </row>
    <row r="42" spans="1:10" ht="17.25" customHeight="1">
      <c r="A42" s="82" t="s">
        <v>10</v>
      </c>
      <c r="B42" s="82" t="s">
        <v>0</v>
      </c>
      <c r="C42" s="83" t="s">
        <v>11</v>
      </c>
      <c r="D42" s="83"/>
      <c r="E42" s="83"/>
      <c r="F42" s="83" t="s">
        <v>12</v>
      </c>
      <c r="G42" s="83"/>
      <c r="H42" s="83"/>
      <c r="I42" s="62" t="s">
        <v>3</v>
      </c>
    </row>
    <row r="43" spans="1:10" ht="31.9" customHeight="1">
      <c r="A43" s="82"/>
      <c r="B43" s="82"/>
      <c r="C43" s="20" t="s">
        <v>1</v>
      </c>
      <c r="D43" s="20" t="s">
        <v>7</v>
      </c>
      <c r="E43" s="20" t="s">
        <v>8</v>
      </c>
      <c r="F43" s="20" t="s">
        <v>2</v>
      </c>
      <c r="G43" s="20" t="s">
        <v>7</v>
      </c>
      <c r="H43" s="20" t="s">
        <v>8</v>
      </c>
      <c r="I43" s="63"/>
    </row>
    <row r="44" spans="1:10" ht="38.25" customHeight="1">
      <c r="A44" s="84" t="s">
        <v>26</v>
      </c>
      <c r="B44" s="21" t="s">
        <v>9</v>
      </c>
      <c r="C44" s="37">
        <f>IFERROR(((D44/E44)*100),"")</f>
        <v>0</v>
      </c>
      <c r="D44" s="41">
        <v>0</v>
      </c>
      <c r="E44" s="37">
        <f>$D$12</f>
        <v>3505596</v>
      </c>
      <c r="F44" s="37">
        <f ca="1">IFERROR(((G44/H44)*100),"")</f>
        <v>0</v>
      </c>
      <c r="G44" s="48">
        <v>0</v>
      </c>
      <c r="H44" s="36">
        <f ca="1">H39</f>
        <v>3505596</v>
      </c>
      <c r="I44" s="49"/>
    </row>
    <row r="45" spans="1:10" ht="38.25" customHeight="1">
      <c r="A45" s="84"/>
      <c r="B45" s="21" t="s">
        <v>6</v>
      </c>
      <c r="C45" s="37">
        <f>IFERROR(((D45/E45)*100),"")</f>
        <v>0</v>
      </c>
      <c r="D45" s="41">
        <v>0</v>
      </c>
      <c r="E45" s="36">
        <f>$D$14</f>
        <v>7011192</v>
      </c>
      <c r="F45" s="37" t="str">
        <f ca="1">IFERROR(((G45/H45)*100),"")</f>
        <v/>
      </c>
      <c r="G45" s="48">
        <v>0</v>
      </c>
      <c r="H45" s="36" t="str">
        <f ca="1">H40</f>
        <v xml:space="preserve"> </v>
      </c>
      <c r="I45" s="49"/>
    </row>
    <row r="46" spans="1:10" ht="15.75">
      <c r="A46" s="79" t="s">
        <v>27</v>
      </c>
      <c r="B46" s="80"/>
      <c r="C46" s="80"/>
      <c r="D46" s="80"/>
      <c r="E46" s="80"/>
      <c r="F46" s="80"/>
      <c r="G46" s="80"/>
      <c r="H46" s="80"/>
      <c r="I46" s="81"/>
      <c r="J46" s="16">
        <v>8</v>
      </c>
    </row>
    <row r="47" spans="1:10" ht="17.25" customHeight="1">
      <c r="A47" s="82" t="s">
        <v>10</v>
      </c>
      <c r="B47" s="82" t="s">
        <v>0</v>
      </c>
      <c r="C47" s="83" t="s">
        <v>11</v>
      </c>
      <c r="D47" s="83"/>
      <c r="E47" s="83"/>
      <c r="F47" s="83" t="s">
        <v>12</v>
      </c>
      <c r="G47" s="83"/>
      <c r="H47" s="83"/>
      <c r="I47" s="62" t="s">
        <v>3</v>
      </c>
    </row>
    <row r="48" spans="1:10" ht="31.9" customHeight="1">
      <c r="A48" s="82"/>
      <c r="B48" s="82"/>
      <c r="C48" s="20" t="s">
        <v>1</v>
      </c>
      <c r="D48" s="20" t="s">
        <v>7</v>
      </c>
      <c r="E48" s="20" t="s">
        <v>8</v>
      </c>
      <c r="F48" s="20" t="s">
        <v>2</v>
      </c>
      <c r="G48" s="20" t="s">
        <v>7</v>
      </c>
      <c r="H48" s="20" t="s">
        <v>8</v>
      </c>
      <c r="I48" s="63"/>
    </row>
    <row r="49" spans="1:10 16384:16384" ht="41.45" customHeight="1">
      <c r="A49" s="84" t="s">
        <v>33</v>
      </c>
      <c r="B49" s="21" t="s">
        <v>9</v>
      </c>
      <c r="C49" s="37">
        <f>IFERROR(((D49/E49)*100),"")</f>
        <v>0</v>
      </c>
      <c r="D49" s="41">
        <v>0</v>
      </c>
      <c r="E49" s="37">
        <f>$D$12</f>
        <v>3505596</v>
      </c>
      <c r="F49" s="37">
        <f ca="1">IFERROR(((G49/H49)*100),"")</f>
        <v>0</v>
      </c>
      <c r="G49" s="48">
        <v>0</v>
      </c>
      <c r="H49" s="37">
        <f ca="1">H44</f>
        <v>3505596</v>
      </c>
      <c r="I49" s="49"/>
    </row>
    <row r="50" spans="1:10 16384:16384" ht="41.45" customHeight="1" thickBot="1">
      <c r="A50" s="76"/>
      <c r="B50" s="123" t="s">
        <v>6</v>
      </c>
      <c r="C50" s="124">
        <f>IFERROR(((D50/E50)*100),"")</f>
        <v>0</v>
      </c>
      <c r="D50" s="125">
        <v>0</v>
      </c>
      <c r="E50" s="126">
        <f>$D$14</f>
        <v>7011192</v>
      </c>
      <c r="F50" s="124" t="str">
        <f ca="1">IFERROR(((G50/H50)*100),"")</f>
        <v/>
      </c>
      <c r="G50" s="127">
        <v>0</v>
      </c>
      <c r="H50" s="124" t="str">
        <f ca="1">H45</f>
        <v xml:space="preserve"> </v>
      </c>
      <c r="I50" s="106"/>
    </row>
    <row r="51" spans="1:10 16384:16384" ht="16.5" thickBot="1">
      <c r="A51" s="134" t="s">
        <v>28</v>
      </c>
      <c r="B51" s="135"/>
      <c r="C51" s="135"/>
      <c r="D51" s="135"/>
      <c r="E51" s="135"/>
      <c r="F51" s="135"/>
      <c r="G51" s="135"/>
      <c r="H51" s="135"/>
      <c r="I51" s="136"/>
      <c r="J51" s="16">
        <v>9</v>
      </c>
    </row>
    <row r="52" spans="1:10 16384:16384" ht="17.25" customHeight="1" thickBot="1">
      <c r="A52" s="110" t="s">
        <v>10</v>
      </c>
      <c r="B52" s="128" t="s">
        <v>0</v>
      </c>
      <c r="C52" s="120" t="s">
        <v>11</v>
      </c>
      <c r="D52" s="121"/>
      <c r="E52" s="122"/>
      <c r="F52" s="120" t="s">
        <v>12</v>
      </c>
      <c r="G52" s="121"/>
      <c r="H52" s="122"/>
      <c r="I52" s="108" t="s">
        <v>3</v>
      </c>
    </row>
    <row r="53" spans="1:10 16384:16384" ht="31.9" customHeight="1" thickBot="1">
      <c r="A53" s="111"/>
      <c r="B53" s="111"/>
      <c r="C53" s="119" t="s">
        <v>1</v>
      </c>
      <c r="D53" s="140" t="s">
        <v>7</v>
      </c>
      <c r="E53" s="116" t="s">
        <v>8</v>
      </c>
      <c r="F53" s="119" t="s">
        <v>2</v>
      </c>
      <c r="G53" s="119" t="s">
        <v>7</v>
      </c>
      <c r="H53" s="116" t="s">
        <v>8</v>
      </c>
      <c r="I53" s="109"/>
    </row>
    <row r="54" spans="1:10 16384:16384" ht="38.450000000000003" customHeight="1" thickBot="1">
      <c r="A54" s="112" t="s">
        <v>29</v>
      </c>
      <c r="B54" s="114" t="s">
        <v>9</v>
      </c>
      <c r="C54" s="117">
        <f>IFERROR(((D54/E54)*100),"")</f>
        <v>1.85417829093826</v>
      </c>
      <c r="D54" s="118">
        <v>65000</v>
      </c>
      <c r="E54" s="117">
        <f>$D$12</f>
        <v>3505596</v>
      </c>
      <c r="F54" s="117">
        <f ca="1">IFERROR(((G54/H54)*100),"")</f>
        <v>0</v>
      </c>
      <c r="G54" s="138">
        <v>0</v>
      </c>
      <c r="H54" s="117">
        <f ca="1">H49</f>
        <v>3505596</v>
      </c>
      <c r="I54" s="107"/>
    </row>
    <row r="55" spans="1:10 16384:16384" ht="38.450000000000003" customHeight="1" thickBot="1">
      <c r="A55" s="113"/>
      <c r="B55" s="114" t="s">
        <v>6</v>
      </c>
      <c r="C55" s="117">
        <f>IFERROR(((D55/E55)*100),"")</f>
        <v>1.85417829093826</v>
      </c>
      <c r="D55" s="118">
        <v>130000</v>
      </c>
      <c r="E55" s="139">
        <f>$D$14</f>
        <v>7011192</v>
      </c>
      <c r="F55" s="117" t="str">
        <f ca="1">IFERROR(((G55/H55)*100),"")</f>
        <v/>
      </c>
      <c r="G55" s="138">
        <v>0</v>
      </c>
      <c r="H55" s="117" t="str">
        <f ca="1">H50</f>
        <v xml:space="preserve"> </v>
      </c>
      <c r="I55" s="107"/>
    </row>
    <row r="56" spans="1:10 16384:16384" ht="16.5" thickBot="1">
      <c r="A56" s="134" t="s">
        <v>30</v>
      </c>
      <c r="B56" s="135"/>
      <c r="C56" s="135"/>
      <c r="D56" s="135"/>
      <c r="E56" s="135"/>
      <c r="F56" s="135"/>
      <c r="G56" s="135"/>
      <c r="H56" s="135"/>
      <c r="I56" s="136"/>
      <c r="J56" s="16">
        <v>10</v>
      </c>
      <c r="XFD56" s="137"/>
    </row>
    <row r="57" spans="1:10 16384:16384" ht="17.25" customHeight="1" thickBot="1">
      <c r="A57" s="128" t="s">
        <v>10</v>
      </c>
      <c r="B57" s="129" t="s">
        <v>0</v>
      </c>
      <c r="C57" s="130" t="s">
        <v>11</v>
      </c>
      <c r="D57" s="131"/>
      <c r="E57" s="132"/>
      <c r="F57" s="120" t="s">
        <v>12</v>
      </c>
      <c r="G57" s="121"/>
      <c r="H57" s="122"/>
      <c r="I57" s="133" t="s">
        <v>3</v>
      </c>
    </row>
    <row r="58" spans="1:10 16384:16384" ht="31.9" customHeight="1" thickBot="1">
      <c r="A58" s="111"/>
      <c r="B58" s="115"/>
      <c r="C58" s="119" t="s">
        <v>1</v>
      </c>
      <c r="D58" s="119" t="s">
        <v>7</v>
      </c>
      <c r="E58" s="116" t="s">
        <v>8</v>
      </c>
      <c r="F58" s="116" t="s">
        <v>2</v>
      </c>
      <c r="G58" s="116" t="s">
        <v>7</v>
      </c>
      <c r="H58" s="116" t="s">
        <v>8</v>
      </c>
      <c r="I58" s="109"/>
    </row>
    <row r="59" spans="1:10 16384:16384" ht="39.6" customHeight="1" thickBot="1">
      <c r="A59" s="112" t="s">
        <v>31</v>
      </c>
      <c r="B59" s="114" t="s">
        <v>9</v>
      </c>
      <c r="C59" s="117">
        <f>IFERROR(((D59/E59)*100),"")</f>
        <v>45.654970510007431</v>
      </c>
      <c r="D59" s="118">
        <v>1600478.82</v>
      </c>
      <c r="E59" s="117">
        <f>$D$12</f>
        <v>3505596</v>
      </c>
      <c r="F59" s="117">
        <f ca="1">IFERROR(((G59/H59)*100),"")</f>
        <v>0</v>
      </c>
      <c r="G59" s="138">
        <v>0</v>
      </c>
      <c r="H59" s="117">
        <f ca="1">H54</f>
        <v>3505596</v>
      </c>
      <c r="I59" s="107"/>
    </row>
    <row r="60" spans="1:10 16384:16384" ht="39.6" customHeight="1" thickBot="1">
      <c r="A60" s="113"/>
      <c r="B60" s="114" t="s">
        <v>6</v>
      </c>
      <c r="C60" s="117">
        <f>IFERROR(((D60/E60)*100),"")</f>
        <v>45.654970510007431</v>
      </c>
      <c r="D60" s="118">
        <v>3200957.64</v>
      </c>
      <c r="E60" s="139">
        <f>$D$14</f>
        <v>7011192</v>
      </c>
      <c r="F60" s="117" t="str">
        <f ca="1">IFERROR(((G60/H60)*100),"")</f>
        <v/>
      </c>
      <c r="G60" s="138">
        <v>0</v>
      </c>
      <c r="H60" s="117" t="str">
        <f ca="1">H55</f>
        <v xml:space="preserve"> </v>
      </c>
      <c r="I60" s="107"/>
    </row>
    <row r="66" spans="4:9" hidden="1">
      <c r="D66" s="95" t="s">
        <v>497</v>
      </c>
      <c r="E66" s="95"/>
      <c r="F66" s="95"/>
      <c r="G66" s="95"/>
      <c r="H66" s="95"/>
      <c r="I66" s="95"/>
    </row>
    <row r="67" spans="4:9" ht="42.75" hidden="1">
      <c r="D67" s="94"/>
      <c r="E67" s="94"/>
      <c r="F67" s="23" t="s">
        <v>495</v>
      </c>
      <c r="G67" s="23" t="s">
        <v>8</v>
      </c>
      <c r="H67" s="24" t="s">
        <v>496</v>
      </c>
      <c r="I67" s="24" t="s">
        <v>492</v>
      </c>
    </row>
    <row r="68" spans="4:9" ht="51" hidden="1" customHeight="1">
      <c r="D68" s="94" t="s">
        <v>493</v>
      </c>
      <c r="E68" s="94"/>
      <c r="F68" s="25">
        <f>SUM(G59,G54,G49,G44,G39,G34)</f>
        <v>0</v>
      </c>
      <c r="G68" s="25">
        <f ca="1">H59</f>
        <v>3505596</v>
      </c>
      <c r="H68" s="25">
        <f ca="1">G68-F68</f>
        <v>3505596</v>
      </c>
      <c r="I68" s="26" t="str">
        <f ca="1">IF(H68&lt;0,"Monto excedente, favor de verificar",IF(H68&gt;0,"Monto no excedente"," "))</f>
        <v>Monto no excedente</v>
      </c>
    </row>
    <row r="69" spans="4:9" ht="51" hidden="1" customHeight="1">
      <c r="D69" s="94" t="s">
        <v>494</v>
      </c>
      <c r="E69" s="94"/>
      <c r="F69" s="25">
        <f>SUM(G60,G55,G50,G45,G40,G35)</f>
        <v>0</v>
      </c>
      <c r="G69" s="25" t="str">
        <f ca="1">H60</f>
        <v xml:space="preserve"> </v>
      </c>
      <c r="H69" s="25" t="e">
        <f ca="1">G69-F69</f>
        <v>#VALUE!</v>
      </c>
      <c r="I69" s="26" t="e">
        <f ca="1">IF(H69&lt;0,"Monto excedente, favor de verificar",IF(H69&gt;0,"Monto no excedente"," "))</f>
        <v>#VALUE!</v>
      </c>
    </row>
  </sheetData>
  <sheetProtection formatCells="0"/>
  <mergeCells count="77">
    <mergeCell ref="D68:E68"/>
    <mergeCell ref="D69:E69"/>
    <mergeCell ref="D67:E67"/>
    <mergeCell ref="D66:I66"/>
    <mergeCell ref="F23:H23"/>
    <mergeCell ref="A31:I31"/>
    <mergeCell ref="A23:A24"/>
    <mergeCell ref="B23:B24"/>
    <mergeCell ref="C23:E23"/>
    <mergeCell ref="A25:A26"/>
    <mergeCell ref="A34:A35"/>
    <mergeCell ref="A36:I36"/>
    <mergeCell ref="A37:A38"/>
    <mergeCell ref="B37:B38"/>
    <mergeCell ref="C37:E37"/>
    <mergeCell ref="B32:B33"/>
    <mergeCell ref="A39:A40"/>
    <mergeCell ref="F37:H37"/>
    <mergeCell ref="A4:I4"/>
    <mergeCell ref="A5:I5"/>
    <mergeCell ref="A6:I6"/>
    <mergeCell ref="A7:I7"/>
    <mergeCell ref="A22:I22"/>
    <mergeCell ref="A11:A14"/>
    <mergeCell ref="A15:I15"/>
    <mergeCell ref="A8:I8"/>
    <mergeCell ref="A9:A10"/>
    <mergeCell ref="B9:B10"/>
    <mergeCell ref="C9:E9"/>
    <mergeCell ref="F9:H9"/>
    <mergeCell ref="A16:A17"/>
    <mergeCell ref="B16:B17"/>
    <mergeCell ref="A44:A45"/>
    <mergeCell ref="A46:I46"/>
    <mergeCell ref="A47:A48"/>
    <mergeCell ref="B47:B48"/>
    <mergeCell ref="C47:E47"/>
    <mergeCell ref="F47:H47"/>
    <mergeCell ref="A59:A60"/>
    <mergeCell ref="A54:A55"/>
    <mergeCell ref="A56:I56"/>
    <mergeCell ref="A57:A58"/>
    <mergeCell ref="B57:B58"/>
    <mergeCell ref="C57:E57"/>
    <mergeCell ref="F57:H57"/>
    <mergeCell ref="I9:I10"/>
    <mergeCell ref="I16:I17"/>
    <mergeCell ref="I23:I24"/>
    <mergeCell ref="I28:I29"/>
    <mergeCell ref="I32:I33"/>
    <mergeCell ref="A27:I27"/>
    <mergeCell ref="A28:A29"/>
    <mergeCell ref="B28:B29"/>
    <mergeCell ref="C28:E28"/>
    <mergeCell ref="F28:H28"/>
    <mergeCell ref="A18:A21"/>
    <mergeCell ref="C32:E32"/>
    <mergeCell ref="F32:H32"/>
    <mergeCell ref="A32:A33"/>
    <mergeCell ref="C16:E16"/>
    <mergeCell ref="F16:H16"/>
    <mergeCell ref="I37:I38"/>
    <mergeCell ref="I42:I43"/>
    <mergeCell ref="I47:I48"/>
    <mergeCell ref="I52:I53"/>
    <mergeCell ref="I57:I58"/>
    <mergeCell ref="A41:I41"/>
    <mergeCell ref="A42:A43"/>
    <mergeCell ref="B42:B43"/>
    <mergeCell ref="C42:E42"/>
    <mergeCell ref="F42:H42"/>
    <mergeCell ref="A49:A50"/>
    <mergeCell ref="A51:I51"/>
    <mergeCell ref="A52:A53"/>
    <mergeCell ref="B52:B53"/>
    <mergeCell ref="C52:E52"/>
    <mergeCell ref="F52:H52"/>
  </mergeCells>
  <conditionalFormatting sqref="D34 D39 D44 D49 D54 D59">
    <cfRule type="expression" dxfId="7" priority="3">
      <formula>$M$18="Error en la captura"</formula>
    </cfRule>
  </conditionalFormatting>
  <conditionalFormatting sqref="D35 D40 D45 D50 D55 D60">
    <cfRule type="expression" dxfId="6" priority="2">
      <formula>$M$19="Error en la captura"</formula>
    </cfRule>
  </conditionalFormatting>
  <conditionalFormatting sqref="G34:G35 G44:G45 G49:G50 G54:G55 G59:G60">
    <cfRule type="expression" dxfId="5" priority="7">
      <formula>$M$11="Error en la captura"</formula>
    </cfRule>
  </conditionalFormatting>
  <conditionalFormatting sqref="G35 G40 G45 G50 G55 G60">
    <cfRule type="expression" dxfId="4" priority="1">
      <formula>$M$12="Error en la captura"</formula>
    </cfRule>
  </conditionalFormatting>
  <conditionalFormatting sqref="G39:G40">
    <cfRule type="expression" dxfId="3" priority="25">
      <formula>$M$11="Error en la captura"</formula>
    </cfRule>
  </conditionalFormatting>
  <dataValidations count="2">
    <dataValidation type="custom" allowBlank="1" showInputMessage="1" showErrorMessage="1" error="El monto ejercido no puede ser mayor que lo ministrado en el trimestre" sqref="G19:G21" xr:uid="{00000000-0002-0000-0100-000000000000}">
      <formula1>G19&lt;=G12</formula1>
    </dataValidation>
    <dataValidation type="custom" allowBlank="1" showInputMessage="1" showErrorMessage="1" sqref="D18:D20 G18" xr:uid="{00000000-0002-0000-0100-000001000000}">
      <formula1>D18&lt;=D11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scale="57" fitToWidth="0" orientation="landscape" r:id="rId1"/>
  <rowBreaks count="1" manualBreakCount="1">
    <brk id="30" max="8" man="1"/>
  </rowBreaks>
  <drawing r:id="rId2"/>
  <legacyDrawing r:id="rId3"/>
  <controls>
    <mc:AlternateContent xmlns:mc="http://schemas.openxmlformats.org/markup-compatibility/2006">
      <mc:Choice Requires="x14">
        <control shapeId="2084" r:id="rId4" name="ComboBox1">
          <controlPr defaultSize="0" autoLine="0" linkedCell="A2" listFillRange="'Monto FORTAMUN'!$C$3:$C$219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457200</xdr:colOff>
                <xdr:row>1</xdr:row>
                <xdr:rowOff>257175</xdr:rowOff>
              </to>
            </anchor>
          </controlPr>
        </control>
      </mc:Choice>
      <mc:Fallback>
        <control shapeId="2084" r:id="rId4" name="ComboBox1"/>
      </mc:Fallback>
    </mc:AlternateContent>
  </control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665CEC9F-07B0-4FF1-96C5-C4E8CB1557A4}">
            <xm:f>AND(TODAY()&gt;=Hoja1!$D$3,TODAY()&lt;=Hoja1!$E$3)</xm:f>
            <x14:dxf>
              <fill>
                <patternFill>
                  <bgColor rgb="FFFFFF00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19" id="{616B539A-3E4D-4E2A-961D-B569FE4BAA32}">
            <xm:f>AND(TODAY()&gt;=Hoja1!$D$4,TODAY()&lt;=Hoja1!$E$4)</xm:f>
            <x14:dxf>
              <fill>
                <patternFill>
                  <bgColor rgb="FFFFFF00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18" id="{39BC4C5C-BA7A-47D9-A3FC-7F7420ECB52D}">
            <xm:f>AND(TODAY()&gt;=Hoja1!$D$5,TODAY()&lt;=Hoja1!$E$5)</xm:f>
            <x14:dxf>
              <fill>
                <patternFill>
                  <bgColor rgb="FFFFFF00"/>
                </patternFill>
              </fill>
            </x14:dxf>
          </x14:cfRule>
          <xm:sqref>G20:G21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'Monto FAISMUN'!$C$3:$C$219</xm:f>
          </x14:formula1>
          <xm:sqref>A3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6"/>
  <sheetViews>
    <sheetView workbookViewId="0">
      <selection activeCell="A6" sqref="A6:I6"/>
    </sheetView>
  </sheetViews>
  <sheetFormatPr baseColWidth="10" defaultColWidth="0" defaultRowHeight="15" zeroHeight="1"/>
  <cols>
    <col min="1" max="1" width="2" bestFit="1" customWidth="1"/>
    <col min="2" max="2" width="101.5703125" customWidth="1"/>
    <col min="3" max="16384" width="11.5703125" hidden="1"/>
  </cols>
  <sheetData>
    <row r="1" spans="1:2">
      <c r="A1" s="98" t="s">
        <v>725</v>
      </c>
      <c r="B1" s="98"/>
    </row>
    <row r="2" spans="1:2">
      <c r="A2" s="33">
        <v>1</v>
      </c>
      <c r="B2" s="32" t="s">
        <v>726</v>
      </c>
    </row>
    <row r="3" spans="1:2">
      <c r="A3" s="33">
        <v>2</v>
      </c>
      <c r="B3" s="32" t="s">
        <v>729</v>
      </c>
    </row>
    <row r="4" spans="1:2" ht="30">
      <c r="A4" s="33">
        <v>3</v>
      </c>
      <c r="B4" s="32" t="s">
        <v>727</v>
      </c>
    </row>
    <row r="5" spans="1:2" ht="45">
      <c r="A5" s="33">
        <v>4</v>
      </c>
      <c r="B5" s="32" t="s">
        <v>728</v>
      </c>
    </row>
    <row r="6" spans="1:2" hidden="1">
      <c r="A6" s="31"/>
    </row>
  </sheetData>
  <sheetProtection sheet="1" objects="1" scenarios="1"/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Q221"/>
  <sheetViews>
    <sheetView workbookViewId="0">
      <pane xSplit="3" ySplit="1" topLeftCell="D3" activePane="bottomRight" state="frozen"/>
      <selection activeCell="D19" sqref="D19"/>
      <selection pane="topRight" activeCell="D19" sqref="D19"/>
      <selection pane="bottomLeft" activeCell="D19" sqref="D19"/>
      <selection pane="bottomRight" activeCell="D19" sqref="D19"/>
    </sheetView>
  </sheetViews>
  <sheetFormatPr baseColWidth="10" defaultRowHeight="15"/>
  <sheetData>
    <row r="1" spans="1:17" ht="45">
      <c r="A1" s="2" t="s">
        <v>34</v>
      </c>
      <c r="B1" s="2" t="s">
        <v>35</v>
      </c>
      <c r="C1" s="2" t="s">
        <v>36</v>
      </c>
      <c r="D1" s="2" t="s">
        <v>36</v>
      </c>
      <c r="E1" s="3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  <c r="N1" s="4" t="s">
        <v>46</v>
      </c>
      <c r="O1" s="4" t="s">
        <v>47</v>
      </c>
      <c r="P1" s="4" t="s">
        <v>48</v>
      </c>
      <c r="Q1" s="4" t="s">
        <v>49</v>
      </c>
    </row>
    <row r="2" spans="1:17">
      <c r="A2" s="5"/>
      <c r="B2" s="5"/>
      <c r="C2" s="5"/>
      <c r="D2" s="5"/>
      <c r="E2" s="5"/>
      <c r="F2" s="11">
        <f>F221</f>
        <v>1</v>
      </c>
      <c r="G2" s="11">
        <f t="shared" ref="G2:Q2" si="0">G221</f>
        <v>1</v>
      </c>
      <c r="H2" s="11">
        <f t="shared" si="0"/>
        <v>1</v>
      </c>
      <c r="I2" s="11">
        <f t="shared" si="0"/>
        <v>2</v>
      </c>
      <c r="J2" s="11">
        <f t="shared" si="0"/>
        <v>2</v>
      </c>
      <c r="K2" s="11">
        <f t="shared" si="0"/>
        <v>2</v>
      </c>
      <c r="L2" s="11">
        <f t="shared" si="0"/>
        <v>3</v>
      </c>
      <c r="M2" s="11">
        <f t="shared" si="0"/>
        <v>3</v>
      </c>
      <c r="N2" s="11">
        <f t="shared" si="0"/>
        <v>3</v>
      </c>
      <c r="O2" s="11">
        <f t="shared" si="0"/>
        <v>4</v>
      </c>
      <c r="P2" s="11">
        <f t="shared" si="0"/>
        <v>4</v>
      </c>
      <c r="Q2" s="11">
        <f t="shared" si="0"/>
        <v>4</v>
      </c>
    </row>
    <row r="3" spans="1:17">
      <c r="A3" s="6" t="s">
        <v>504</v>
      </c>
      <c r="B3" s="6" t="s">
        <v>50</v>
      </c>
      <c r="C3" s="7" t="s">
        <v>51</v>
      </c>
      <c r="D3" s="7" t="s">
        <v>51</v>
      </c>
      <c r="E3" s="8">
        <f>SUM(F3:Q3)</f>
        <v>87633824.000000015</v>
      </c>
      <c r="F3" s="9">
        <v>8763382.4000000004</v>
      </c>
      <c r="G3" s="9">
        <v>8763382.4000000004</v>
      </c>
      <c r="H3" s="9">
        <v>8763382.4000000004</v>
      </c>
      <c r="I3" s="9">
        <v>8763382.4000000004</v>
      </c>
      <c r="J3" s="9">
        <v>8763382.4000000004</v>
      </c>
      <c r="K3" s="9">
        <v>8763382.4000000004</v>
      </c>
      <c r="L3" s="9">
        <v>8763382.4000000004</v>
      </c>
      <c r="M3" s="9">
        <v>8763382.4000000004</v>
      </c>
      <c r="N3" s="9">
        <v>8763382.4000000004</v>
      </c>
      <c r="O3" s="9">
        <v>8763382.4000000004</v>
      </c>
      <c r="P3" s="9">
        <v>0</v>
      </c>
      <c r="Q3" s="9">
        <v>0</v>
      </c>
    </row>
    <row r="4" spans="1:17">
      <c r="A4" s="6" t="s">
        <v>505</v>
      </c>
      <c r="B4" s="6" t="s">
        <v>52</v>
      </c>
      <c r="C4" s="7" t="s">
        <v>53</v>
      </c>
      <c r="D4" s="7" t="s">
        <v>53</v>
      </c>
      <c r="E4" s="8">
        <f t="shared" ref="E4:E67" si="1">SUM(F4:Q4)</f>
        <v>15847106.999999996</v>
      </c>
      <c r="F4" s="9">
        <v>1584710.7</v>
      </c>
      <c r="G4" s="9">
        <v>1584710.7</v>
      </c>
      <c r="H4" s="9">
        <v>1584710.7</v>
      </c>
      <c r="I4" s="9">
        <v>1584710.7</v>
      </c>
      <c r="J4" s="9">
        <v>1584710.7</v>
      </c>
      <c r="K4" s="9">
        <v>1584710.7</v>
      </c>
      <c r="L4" s="9">
        <v>1584710.7</v>
      </c>
      <c r="M4" s="9">
        <v>1584710.7</v>
      </c>
      <c r="N4" s="9">
        <v>1584710.7</v>
      </c>
      <c r="O4" s="9">
        <v>1584710.7</v>
      </c>
      <c r="P4" s="9">
        <v>0</v>
      </c>
      <c r="Q4" s="9">
        <v>0</v>
      </c>
    </row>
    <row r="5" spans="1:17">
      <c r="A5" s="6" t="s">
        <v>506</v>
      </c>
      <c r="B5" s="6" t="s">
        <v>54</v>
      </c>
      <c r="C5" s="7" t="s">
        <v>55</v>
      </c>
      <c r="D5" s="7" t="s">
        <v>55</v>
      </c>
      <c r="E5" s="8">
        <f t="shared" si="1"/>
        <v>52084856.000000007</v>
      </c>
      <c r="F5" s="9">
        <v>5208485.5999999996</v>
      </c>
      <c r="G5" s="9">
        <v>5208485.5999999996</v>
      </c>
      <c r="H5" s="9">
        <v>5208485.5999999996</v>
      </c>
      <c r="I5" s="9">
        <v>5208485.5999999996</v>
      </c>
      <c r="J5" s="9">
        <v>5208485.5999999996</v>
      </c>
      <c r="K5" s="9">
        <v>5208485.5999999996</v>
      </c>
      <c r="L5" s="9">
        <v>5208485.5999999996</v>
      </c>
      <c r="M5" s="9">
        <v>5208485.5999999996</v>
      </c>
      <c r="N5" s="9">
        <v>5208485.5999999996</v>
      </c>
      <c r="O5" s="9">
        <v>5208485.5999999996</v>
      </c>
      <c r="P5" s="9">
        <v>0</v>
      </c>
      <c r="Q5" s="9">
        <v>0</v>
      </c>
    </row>
    <row r="6" spans="1:17">
      <c r="A6" s="6" t="s">
        <v>507</v>
      </c>
      <c r="B6" s="6" t="s">
        <v>56</v>
      </c>
      <c r="C6" s="7" t="s">
        <v>57</v>
      </c>
      <c r="D6" s="7" t="s">
        <v>57</v>
      </c>
      <c r="E6" s="8">
        <f t="shared" si="1"/>
        <v>69170967.999999985</v>
      </c>
      <c r="F6" s="9">
        <v>6917096.7999999998</v>
      </c>
      <c r="G6" s="9">
        <v>6917096.7999999998</v>
      </c>
      <c r="H6" s="9">
        <v>6917096.7999999998</v>
      </c>
      <c r="I6" s="9">
        <v>6917096.7999999998</v>
      </c>
      <c r="J6" s="9">
        <v>6917096.7999999998</v>
      </c>
      <c r="K6" s="9">
        <v>6917096.7999999998</v>
      </c>
      <c r="L6" s="9">
        <v>6917096.7999999998</v>
      </c>
      <c r="M6" s="9">
        <v>6917096.7999999998</v>
      </c>
      <c r="N6" s="9">
        <v>6917096.7999999998</v>
      </c>
      <c r="O6" s="9">
        <v>6917096.7999999998</v>
      </c>
      <c r="P6" s="9">
        <v>0</v>
      </c>
      <c r="Q6" s="9">
        <v>0</v>
      </c>
    </row>
    <row r="7" spans="1:17">
      <c r="A7" s="6" t="s">
        <v>508</v>
      </c>
      <c r="B7" s="6" t="s">
        <v>58</v>
      </c>
      <c r="C7" s="7" t="s">
        <v>59</v>
      </c>
      <c r="D7" s="7" t="s">
        <v>59</v>
      </c>
      <c r="E7" s="8">
        <f t="shared" si="1"/>
        <v>10563331.999999998</v>
      </c>
      <c r="F7" s="9">
        <v>1056333.2</v>
      </c>
      <c r="G7" s="9">
        <v>1056333.2</v>
      </c>
      <c r="H7" s="9">
        <v>1056333.2</v>
      </c>
      <c r="I7" s="9">
        <v>1056333.2</v>
      </c>
      <c r="J7" s="9">
        <v>1056333.2</v>
      </c>
      <c r="K7" s="9">
        <v>1056333.2</v>
      </c>
      <c r="L7" s="9">
        <v>1056333.2</v>
      </c>
      <c r="M7" s="9">
        <v>1056333.2</v>
      </c>
      <c r="N7" s="9">
        <v>1056333.2</v>
      </c>
      <c r="O7" s="9">
        <v>1056333.2</v>
      </c>
      <c r="P7" s="9">
        <v>0</v>
      </c>
      <c r="Q7" s="9">
        <v>0</v>
      </c>
    </row>
    <row r="8" spans="1:17">
      <c r="A8" s="6" t="s">
        <v>509</v>
      </c>
      <c r="B8" s="6" t="s">
        <v>60</v>
      </c>
      <c r="C8" s="7" t="s">
        <v>61</v>
      </c>
      <c r="D8" s="7" t="s">
        <v>61</v>
      </c>
      <c r="E8" s="8">
        <f t="shared" si="1"/>
        <v>36027891.000000007</v>
      </c>
      <c r="F8" s="9">
        <v>3602789.1</v>
      </c>
      <c r="G8" s="9">
        <v>3602789.1</v>
      </c>
      <c r="H8" s="9">
        <v>3602789.1</v>
      </c>
      <c r="I8" s="9">
        <v>3602789.1</v>
      </c>
      <c r="J8" s="9">
        <v>3602789.1</v>
      </c>
      <c r="K8" s="9">
        <v>3602789.1</v>
      </c>
      <c r="L8" s="9">
        <v>3602789.1</v>
      </c>
      <c r="M8" s="9">
        <v>3602789.1</v>
      </c>
      <c r="N8" s="9">
        <v>3602789.1</v>
      </c>
      <c r="O8" s="9">
        <v>3602789.1</v>
      </c>
      <c r="P8" s="9">
        <v>0</v>
      </c>
      <c r="Q8" s="9">
        <v>0</v>
      </c>
    </row>
    <row r="9" spans="1:17">
      <c r="A9" s="6" t="s">
        <v>510</v>
      </c>
      <c r="B9" s="6" t="s">
        <v>62</v>
      </c>
      <c r="C9" s="7" t="s">
        <v>63</v>
      </c>
      <c r="D9" s="7" t="s">
        <v>63</v>
      </c>
      <c r="E9" s="8">
        <f t="shared" si="1"/>
        <v>12449968.000000002</v>
      </c>
      <c r="F9" s="9">
        <v>1244996.8</v>
      </c>
      <c r="G9" s="9">
        <v>1244996.8</v>
      </c>
      <c r="H9" s="9">
        <v>1244996.8</v>
      </c>
      <c r="I9" s="9">
        <v>1244996.8</v>
      </c>
      <c r="J9" s="9">
        <v>1244996.8</v>
      </c>
      <c r="K9" s="9">
        <v>1244996.8</v>
      </c>
      <c r="L9" s="9">
        <v>1244996.8</v>
      </c>
      <c r="M9" s="9">
        <v>1244996.8</v>
      </c>
      <c r="N9" s="9">
        <v>1244996.8</v>
      </c>
      <c r="O9" s="9">
        <v>1244996.8</v>
      </c>
      <c r="P9" s="9">
        <v>0</v>
      </c>
      <c r="Q9" s="9">
        <v>0</v>
      </c>
    </row>
    <row r="10" spans="1:17" ht="22.5">
      <c r="A10" s="6" t="s">
        <v>511</v>
      </c>
      <c r="B10" s="6" t="s">
        <v>64</v>
      </c>
      <c r="C10" s="7" t="s">
        <v>65</v>
      </c>
      <c r="D10" s="7" t="s">
        <v>65</v>
      </c>
      <c r="E10" s="8">
        <f t="shared" si="1"/>
        <v>13141589.000000002</v>
      </c>
      <c r="F10" s="9">
        <v>1314158.8999999999</v>
      </c>
      <c r="G10" s="9">
        <v>1314158.8999999999</v>
      </c>
      <c r="H10" s="9">
        <v>1314158.8999999999</v>
      </c>
      <c r="I10" s="9">
        <v>1314158.8999999999</v>
      </c>
      <c r="J10" s="9">
        <v>1314158.8999999999</v>
      </c>
      <c r="K10" s="9">
        <v>1314158.8999999999</v>
      </c>
      <c r="L10" s="9">
        <v>1314158.8999999999</v>
      </c>
      <c r="M10" s="9">
        <v>1314158.8999999999</v>
      </c>
      <c r="N10" s="9">
        <v>1314158.8999999999</v>
      </c>
      <c r="O10" s="9">
        <v>1314158.8999999999</v>
      </c>
      <c r="P10" s="9">
        <v>0</v>
      </c>
      <c r="Q10" s="9">
        <v>0</v>
      </c>
    </row>
    <row r="11" spans="1:17" ht="22.5">
      <c r="A11" s="6" t="s">
        <v>512</v>
      </c>
      <c r="B11" s="6" t="s">
        <v>66</v>
      </c>
      <c r="C11" s="7" t="s">
        <v>67</v>
      </c>
      <c r="D11" s="7" t="s">
        <v>67</v>
      </c>
      <c r="E11" s="8">
        <f t="shared" si="1"/>
        <v>8575745</v>
      </c>
      <c r="F11" s="9">
        <v>857574.5</v>
      </c>
      <c r="G11" s="9">
        <v>857574.5</v>
      </c>
      <c r="H11" s="9">
        <v>857574.5</v>
      </c>
      <c r="I11" s="9">
        <v>857574.5</v>
      </c>
      <c r="J11" s="9">
        <v>857574.5</v>
      </c>
      <c r="K11" s="9">
        <v>857574.5</v>
      </c>
      <c r="L11" s="9">
        <v>857574.5</v>
      </c>
      <c r="M11" s="9">
        <v>857574.5</v>
      </c>
      <c r="N11" s="9">
        <v>857574.5</v>
      </c>
      <c r="O11" s="9">
        <v>857574.5</v>
      </c>
      <c r="P11" s="9">
        <v>0</v>
      </c>
      <c r="Q11" s="9">
        <v>0</v>
      </c>
    </row>
    <row r="12" spans="1:17">
      <c r="A12" s="6" t="s">
        <v>513</v>
      </c>
      <c r="B12" s="6" t="s">
        <v>68</v>
      </c>
      <c r="C12" s="7" t="s">
        <v>69</v>
      </c>
      <c r="D12" s="7" t="s">
        <v>69</v>
      </c>
      <c r="E12" s="8">
        <f t="shared" si="1"/>
        <v>176349100.99999997</v>
      </c>
      <c r="F12" s="9">
        <v>17634910.100000001</v>
      </c>
      <c r="G12" s="9">
        <v>17634910.100000001</v>
      </c>
      <c r="H12" s="9">
        <v>17634910.100000001</v>
      </c>
      <c r="I12" s="9">
        <v>17634910.100000001</v>
      </c>
      <c r="J12" s="9">
        <v>17634910.100000001</v>
      </c>
      <c r="K12" s="9">
        <v>17634910.100000001</v>
      </c>
      <c r="L12" s="9">
        <v>17634910.100000001</v>
      </c>
      <c r="M12" s="9">
        <v>17634910.100000001</v>
      </c>
      <c r="N12" s="9">
        <v>17634910.100000001</v>
      </c>
      <c r="O12" s="9">
        <v>17634910.100000001</v>
      </c>
      <c r="P12" s="9">
        <v>0</v>
      </c>
      <c r="Q12" s="9">
        <v>0</v>
      </c>
    </row>
    <row r="13" spans="1:17" ht="22.5">
      <c r="A13" s="6" t="s">
        <v>514</v>
      </c>
      <c r="B13" s="6" t="s">
        <v>70</v>
      </c>
      <c r="C13" s="7" t="s">
        <v>71</v>
      </c>
      <c r="D13" s="7" t="s">
        <v>71</v>
      </c>
      <c r="E13" s="8">
        <f t="shared" si="1"/>
        <v>7687000</v>
      </c>
      <c r="F13" s="9">
        <v>768700</v>
      </c>
      <c r="G13" s="9">
        <v>768700</v>
      </c>
      <c r="H13" s="9">
        <v>768700</v>
      </c>
      <c r="I13" s="9">
        <v>768700</v>
      </c>
      <c r="J13" s="9">
        <v>768700</v>
      </c>
      <c r="K13" s="9">
        <v>768700</v>
      </c>
      <c r="L13" s="9">
        <v>768700</v>
      </c>
      <c r="M13" s="9">
        <v>768700</v>
      </c>
      <c r="N13" s="9">
        <v>768700</v>
      </c>
      <c r="O13" s="9">
        <v>768700</v>
      </c>
      <c r="P13" s="9">
        <v>0</v>
      </c>
      <c r="Q13" s="9">
        <v>0</v>
      </c>
    </row>
    <row r="14" spans="1:17">
      <c r="A14" s="6" t="s">
        <v>515</v>
      </c>
      <c r="B14" s="6" t="s">
        <v>72</v>
      </c>
      <c r="C14" s="7" t="s">
        <v>73</v>
      </c>
      <c r="D14" s="7" t="s">
        <v>73</v>
      </c>
      <c r="E14" s="8">
        <f t="shared" si="1"/>
        <v>16358105.999999998</v>
      </c>
      <c r="F14" s="9">
        <v>1635810.6</v>
      </c>
      <c r="G14" s="9">
        <v>1635810.6</v>
      </c>
      <c r="H14" s="9">
        <v>1635810.6</v>
      </c>
      <c r="I14" s="9">
        <v>1635810.6</v>
      </c>
      <c r="J14" s="9">
        <v>1635810.6</v>
      </c>
      <c r="K14" s="9">
        <v>1635810.6</v>
      </c>
      <c r="L14" s="9">
        <v>1635810.6</v>
      </c>
      <c r="M14" s="9">
        <v>1635810.6</v>
      </c>
      <c r="N14" s="9">
        <v>1635810.6</v>
      </c>
      <c r="O14" s="9">
        <v>1635810.6</v>
      </c>
      <c r="P14" s="9">
        <v>0</v>
      </c>
      <c r="Q14" s="9">
        <v>0</v>
      </c>
    </row>
    <row r="15" spans="1:17">
      <c r="A15" s="6" t="s">
        <v>516</v>
      </c>
      <c r="B15" s="6" t="s">
        <v>74</v>
      </c>
      <c r="C15" s="7" t="s">
        <v>75</v>
      </c>
      <c r="D15" s="7" t="s">
        <v>75</v>
      </c>
      <c r="E15" s="8">
        <f t="shared" si="1"/>
        <v>27877170</v>
      </c>
      <c r="F15" s="9">
        <v>2787717</v>
      </c>
      <c r="G15" s="9">
        <v>2787717</v>
      </c>
      <c r="H15" s="9">
        <v>2787717</v>
      </c>
      <c r="I15" s="9">
        <v>2787717</v>
      </c>
      <c r="J15" s="9">
        <v>2787717</v>
      </c>
      <c r="K15" s="9">
        <v>2787717</v>
      </c>
      <c r="L15" s="9">
        <v>2787717</v>
      </c>
      <c r="M15" s="9">
        <v>2787717</v>
      </c>
      <c r="N15" s="9">
        <v>2787717</v>
      </c>
      <c r="O15" s="9">
        <v>2787717</v>
      </c>
      <c r="P15" s="9">
        <v>0</v>
      </c>
      <c r="Q15" s="9">
        <v>0</v>
      </c>
    </row>
    <row r="16" spans="1:17">
      <c r="A16" s="6" t="s">
        <v>517</v>
      </c>
      <c r="B16" s="6" t="s">
        <v>76</v>
      </c>
      <c r="C16" s="7" t="s">
        <v>77</v>
      </c>
      <c r="D16" s="7" t="s">
        <v>77</v>
      </c>
      <c r="E16" s="8">
        <f t="shared" si="1"/>
        <v>14533609.000000002</v>
      </c>
      <c r="F16" s="9">
        <v>1453360.9</v>
      </c>
      <c r="G16" s="9">
        <v>1453360.9</v>
      </c>
      <c r="H16" s="9">
        <v>1453360.9</v>
      </c>
      <c r="I16" s="9">
        <v>1453360.9</v>
      </c>
      <c r="J16" s="9">
        <v>1453360.9</v>
      </c>
      <c r="K16" s="9">
        <v>1453360.9</v>
      </c>
      <c r="L16" s="9">
        <v>1453360.9</v>
      </c>
      <c r="M16" s="9">
        <v>1453360.9</v>
      </c>
      <c r="N16" s="9">
        <v>1453360.9</v>
      </c>
      <c r="O16" s="9">
        <v>1453360.9</v>
      </c>
      <c r="P16" s="9">
        <v>0</v>
      </c>
      <c r="Q16" s="9">
        <v>0</v>
      </c>
    </row>
    <row r="17" spans="1:17">
      <c r="A17" s="6" t="s">
        <v>518</v>
      </c>
      <c r="B17" s="6" t="s">
        <v>78</v>
      </c>
      <c r="C17" s="7" t="s">
        <v>79</v>
      </c>
      <c r="D17" s="7" t="s">
        <v>79</v>
      </c>
      <c r="E17" s="8">
        <f t="shared" si="1"/>
        <v>74372982.999999985</v>
      </c>
      <c r="F17" s="9">
        <v>7437298.2999999998</v>
      </c>
      <c r="G17" s="9">
        <v>7437298.2999999998</v>
      </c>
      <c r="H17" s="9">
        <v>7437298.2999999998</v>
      </c>
      <c r="I17" s="9">
        <v>7437298.2999999998</v>
      </c>
      <c r="J17" s="9">
        <v>7437298.2999999998</v>
      </c>
      <c r="K17" s="9">
        <v>7437298.2999999998</v>
      </c>
      <c r="L17" s="9">
        <v>7437298.2999999998</v>
      </c>
      <c r="M17" s="9">
        <v>7437298.2999999998</v>
      </c>
      <c r="N17" s="9">
        <v>7437298.2999999998</v>
      </c>
      <c r="O17" s="9">
        <v>7437298.2999999998</v>
      </c>
      <c r="P17" s="9">
        <v>0</v>
      </c>
      <c r="Q17" s="9">
        <v>0</v>
      </c>
    </row>
    <row r="18" spans="1:17">
      <c r="A18" s="6" t="s">
        <v>519</v>
      </c>
      <c r="B18" s="6" t="s">
        <v>80</v>
      </c>
      <c r="C18" s="7" t="s">
        <v>81</v>
      </c>
      <c r="D18" s="7" t="s">
        <v>81</v>
      </c>
      <c r="E18" s="8">
        <f t="shared" si="1"/>
        <v>14722840.999999998</v>
      </c>
      <c r="F18" s="9">
        <v>1472284.1</v>
      </c>
      <c r="G18" s="9">
        <v>1472284.1</v>
      </c>
      <c r="H18" s="9">
        <v>1472284.1</v>
      </c>
      <c r="I18" s="9">
        <v>1472284.1</v>
      </c>
      <c r="J18" s="9">
        <v>1472284.1</v>
      </c>
      <c r="K18" s="9">
        <v>1472284.1</v>
      </c>
      <c r="L18" s="9">
        <v>1472284.1</v>
      </c>
      <c r="M18" s="9">
        <v>1472284.1</v>
      </c>
      <c r="N18" s="9">
        <v>1472284.1</v>
      </c>
      <c r="O18" s="9">
        <v>1472284.1</v>
      </c>
      <c r="P18" s="9">
        <v>0</v>
      </c>
      <c r="Q18" s="9">
        <v>0</v>
      </c>
    </row>
    <row r="19" spans="1:17">
      <c r="A19" s="6" t="s">
        <v>520</v>
      </c>
      <c r="B19" s="6" t="s">
        <v>82</v>
      </c>
      <c r="C19" s="7" t="s">
        <v>83</v>
      </c>
      <c r="D19" s="7" t="s">
        <v>83</v>
      </c>
      <c r="E19" s="8">
        <f t="shared" si="1"/>
        <v>56456795</v>
      </c>
      <c r="F19" s="9">
        <v>5645679.5</v>
      </c>
      <c r="G19" s="9">
        <v>5645679.5</v>
      </c>
      <c r="H19" s="9">
        <v>5645679.5</v>
      </c>
      <c r="I19" s="9">
        <v>5645679.5</v>
      </c>
      <c r="J19" s="9">
        <v>5645679.5</v>
      </c>
      <c r="K19" s="9">
        <v>5645679.5</v>
      </c>
      <c r="L19" s="9">
        <v>5645679.5</v>
      </c>
      <c r="M19" s="9">
        <v>5645679.5</v>
      </c>
      <c r="N19" s="9">
        <v>5645679.5</v>
      </c>
      <c r="O19" s="9">
        <v>5645679.5</v>
      </c>
      <c r="P19" s="9">
        <v>0</v>
      </c>
      <c r="Q19" s="9">
        <v>0</v>
      </c>
    </row>
    <row r="20" spans="1:17">
      <c r="A20" s="6" t="s">
        <v>521</v>
      </c>
      <c r="B20" s="6" t="s">
        <v>84</v>
      </c>
      <c r="C20" s="7" t="s">
        <v>85</v>
      </c>
      <c r="D20" s="7" t="s">
        <v>85</v>
      </c>
      <c r="E20" s="8">
        <f t="shared" si="1"/>
        <v>12294714.000000002</v>
      </c>
      <c r="F20" s="9">
        <v>1229471.3999999999</v>
      </c>
      <c r="G20" s="9">
        <v>1229471.3999999999</v>
      </c>
      <c r="H20" s="9">
        <v>1229471.3999999999</v>
      </c>
      <c r="I20" s="9">
        <v>1229471.3999999999</v>
      </c>
      <c r="J20" s="9">
        <v>1229471.3999999999</v>
      </c>
      <c r="K20" s="9">
        <v>1229471.3999999999</v>
      </c>
      <c r="L20" s="9">
        <v>1229471.3999999999</v>
      </c>
      <c r="M20" s="9">
        <v>1229471.3999999999</v>
      </c>
      <c r="N20" s="9">
        <v>1229471.3999999999</v>
      </c>
      <c r="O20" s="9">
        <v>1229471.3999999999</v>
      </c>
      <c r="P20" s="9">
        <v>0</v>
      </c>
      <c r="Q20" s="9">
        <v>0</v>
      </c>
    </row>
    <row r="21" spans="1:17">
      <c r="A21" s="6" t="s">
        <v>522</v>
      </c>
      <c r="B21" s="6" t="s">
        <v>86</v>
      </c>
      <c r="C21" s="7" t="s">
        <v>87</v>
      </c>
      <c r="D21" s="7" t="s">
        <v>87</v>
      </c>
      <c r="E21" s="8">
        <f t="shared" si="1"/>
        <v>103933579.00000001</v>
      </c>
      <c r="F21" s="9">
        <v>10393357.9</v>
      </c>
      <c r="G21" s="9">
        <v>10393357.9</v>
      </c>
      <c r="H21" s="9">
        <v>10393357.9</v>
      </c>
      <c r="I21" s="9">
        <v>10393357.9</v>
      </c>
      <c r="J21" s="9">
        <v>10393357.9</v>
      </c>
      <c r="K21" s="9">
        <v>10393357.9</v>
      </c>
      <c r="L21" s="9">
        <v>10393357.9</v>
      </c>
      <c r="M21" s="9">
        <v>10393357.9</v>
      </c>
      <c r="N21" s="9">
        <v>10393357.9</v>
      </c>
      <c r="O21" s="9">
        <v>10393357.9</v>
      </c>
      <c r="P21" s="9">
        <v>0</v>
      </c>
      <c r="Q21" s="9">
        <v>0</v>
      </c>
    </row>
    <row r="22" spans="1:17" ht="22.5">
      <c r="A22" s="6" t="s">
        <v>523</v>
      </c>
      <c r="B22" s="6" t="s">
        <v>88</v>
      </c>
      <c r="C22" s="7" t="s">
        <v>89</v>
      </c>
      <c r="D22" s="7" t="s">
        <v>89</v>
      </c>
      <c r="E22" s="8">
        <f t="shared" si="1"/>
        <v>11741669.000000002</v>
      </c>
      <c r="F22" s="9">
        <v>1174166.8999999999</v>
      </c>
      <c r="G22" s="9">
        <v>1174166.8999999999</v>
      </c>
      <c r="H22" s="9">
        <v>1174166.8999999999</v>
      </c>
      <c r="I22" s="9">
        <v>1174166.8999999999</v>
      </c>
      <c r="J22" s="9">
        <v>1174166.8999999999</v>
      </c>
      <c r="K22" s="9">
        <v>1174166.8999999999</v>
      </c>
      <c r="L22" s="9">
        <v>1174166.8999999999</v>
      </c>
      <c r="M22" s="9">
        <v>1174166.8999999999</v>
      </c>
      <c r="N22" s="9">
        <v>1174166.8999999999</v>
      </c>
      <c r="O22" s="9">
        <v>1174166.8999999999</v>
      </c>
      <c r="P22" s="9">
        <v>0</v>
      </c>
      <c r="Q22" s="9">
        <v>0</v>
      </c>
    </row>
    <row r="23" spans="1:17">
      <c r="A23" s="6" t="s">
        <v>524</v>
      </c>
      <c r="B23" s="6" t="s">
        <v>90</v>
      </c>
      <c r="C23" s="7" t="s">
        <v>91</v>
      </c>
      <c r="D23" s="7" t="s">
        <v>91</v>
      </c>
      <c r="E23" s="8">
        <f t="shared" si="1"/>
        <v>5709682.0000000009</v>
      </c>
      <c r="F23" s="9">
        <v>570968.19999999995</v>
      </c>
      <c r="G23" s="9">
        <v>570968.19999999995</v>
      </c>
      <c r="H23" s="9">
        <v>570968.19999999995</v>
      </c>
      <c r="I23" s="9">
        <v>570968.19999999995</v>
      </c>
      <c r="J23" s="9">
        <v>570968.19999999995</v>
      </c>
      <c r="K23" s="9">
        <v>570968.19999999995</v>
      </c>
      <c r="L23" s="9">
        <v>570968.19999999995</v>
      </c>
      <c r="M23" s="9">
        <v>570968.19999999995</v>
      </c>
      <c r="N23" s="9">
        <v>570968.19999999995</v>
      </c>
      <c r="O23" s="9">
        <v>570968.19999999995</v>
      </c>
      <c r="P23" s="9">
        <v>0</v>
      </c>
      <c r="Q23" s="9">
        <v>0</v>
      </c>
    </row>
    <row r="24" spans="1:17" ht="22.5">
      <c r="A24" s="6" t="s">
        <v>525</v>
      </c>
      <c r="B24" s="6" t="s">
        <v>92</v>
      </c>
      <c r="C24" s="7" t="s">
        <v>93</v>
      </c>
      <c r="D24" s="7" t="s">
        <v>93</v>
      </c>
      <c r="E24" s="8">
        <f t="shared" si="1"/>
        <v>28963996.000000007</v>
      </c>
      <c r="F24" s="9">
        <v>2896399.6</v>
      </c>
      <c r="G24" s="9">
        <v>2896399.6</v>
      </c>
      <c r="H24" s="9">
        <v>2896399.6</v>
      </c>
      <c r="I24" s="9">
        <v>2896399.6</v>
      </c>
      <c r="J24" s="9">
        <v>2896399.6</v>
      </c>
      <c r="K24" s="9">
        <v>2896399.6</v>
      </c>
      <c r="L24" s="9">
        <v>2896399.6</v>
      </c>
      <c r="M24" s="9">
        <v>2896399.6</v>
      </c>
      <c r="N24" s="9">
        <v>2896399.6</v>
      </c>
      <c r="O24" s="9">
        <v>2896399.6</v>
      </c>
      <c r="P24" s="9">
        <v>0</v>
      </c>
      <c r="Q24" s="9">
        <v>0</v>
      </c>
    </row>
    <row r="25" spans="1:17">
      <c r="A25" s="6" t="s">
        <v>526</v>
      </c>
      <c r="B25" s="6" t="s">
        <v>94</v>
      </c>
      <c r="C25" s="7" t="s">
        <v>95</v>
      </c>
      <c r="D25" s="7" t="s">
        <v>95</v>
      </c>
      <c r="E25" s="8">
        <f t="shared" si="1"/>
        <v>25945385</v>
      </c>
      <c r="F25" s="9">
        <v>2594538.5</v>
      </c>
      <c r="G25" s="9">
        <v>2594538.5</v>
      </c>
      <c r="H25" s="9">
        <v>2594538.5</v>
      </c>
      <c r="I25" s="9">
        <v>2594538.5</v>
      </c>
      <c r="J25" s="9">
        <v>2594538.5</v>
      </c>
      <c r="K25" s="9">
        <v>2594538.5</v>
      </c>
      <c r="L25" s="9">
        <v>2594538.5</v>
      </c>
      <c r="M25" s="9">
        <v>2594538.5</v>
      </c>
      <c r="N25" s="9">
        <v>2594538.5</v>
      </c>
      <c r="O25" s="9">
        <v>2594538.5</v>
      </c>
      <c r="P25" s="9">
        <v>0</v>
      </c>
      <c r="Q25" s="9">
        <v>0</v>
      </c>
    </row>
    <row r="26" spans="1:17">
      <c r="A26" s="6" t="s">
        <v>527</v>
      </c>
      <c r="B26" s="6" t="s">
        <v>96</v>
      </c>
      <c r="C26" s="7" t="s">
        <v>97</v>
      </c>
      <c r="D26" s="7" t="s">
        <v>97</v>
      </c>
      <c r="E26" s="8">
        <f t="shared" si="1"/>
        <v>7908689.0000000019</v>
      </c>
      <c r="F26" s="9">
        <v>790868.9</v>
      </c>
      <c r="G26" s="9">
        <v>790868.9</v>
      </c>
      <c r="H26" s="9">
        <v>790868.9</v>
      </c>
      <c r="I26" s="9">
        <v>790868.9</v>
      </c>
      <c r="J26" s="9">
        <v>790868.9</v>
      </c>
      <c r="K26" s="9">
        <v>790868.9</v>
      </c>
      <c r="L26" s="9">
        <v>790868.9</v>
      </c>
      <c r="M26" s="9">
        <v>790868.9</v>
      </c>
      <c r="N26" s="9">
        <v>790868.9</v>
      </c>
      <c r="O26" s="9">
        <v>790868.9</v>
      </c>
      <c r="P26" s="9">
        <v>0</v>
      </c>
      <c r="Q26" s="9">
        <v>0</v>
      </c>
    </row>
    <row r="27" spans="1:17" ht="22.5">
      <c r="A27" s="6" t="s">
        <v>528</v>
      </c>
      <c r="B27" s="6" t="s">
        <v>98</v>
      </c>
      <c r="C27" s="7" t="s">
        <v>99</v>
      </c>
      <c r="D27" s="7" t="s">
        <v>99</v>
      </c>
      <c r="E27" s="8">
        <f t="shared" si="1"/>
        <v>16040119.000000002</v>
      </c>
      <c r="F27" s="9">
        <v>1604011.9</v>
      </c>
      <c r="G27" s="9">
        <v>1604011.9</v>
      </c>
      <c r="H27" s="9">
        <v>1604011.9</v>
      </c>
      <c r="I27" s="9">
        <v>1604011.9</v>
      </c>
      <c r="J27" s="9">
        <v>1604011.9</v>
      </c>
      <c r="K27" s="9">
        <v>1604011.9</v>
      </c>
      <c r="L27" s="9">
        <v>1604011.9</v>
      </c>
      <c r="M27" s="9">
        <v>1604011.9</v>
      </c>
      <c r="N27" s="9">
        <v>1604011.9</v>
      </c>
      <c r="O27" s="9">
        <v>1604011.9</v>
      </c>
      <c r="P27" s="9">
        <v>0</v>
      </c>
      <c r="Q27" s="9">
        <v>0</v>
      </c>
    </row>
    <row r="28" spans="1:17">
      <c r="A28" s="6" t="s">
        <v>529</v>
      </c>
      <c r="B28" s="6" t="s">
        <v>100</v>
      </c>
      <c r="C28" s="7" t="s">
        <v>101</v>
      </c>
      <c r="D28" s="7" t="s">
        <v>101</v>
      </c>
      <c r="E28" s="8">
        <f t="shared" si="1"/>
        <v>28037658.000000004</v>
      </c>
      <c r="F28" s="9">
        <v>2803765.8</v>
      </c>
      <c r="G28" s="9">
        <v>2803765.8</v>
      </c>
      <c r="H28" s="9">
        <v>2803765.8</v>
      </c>
      <c r="I28" s="9">
        <v>2803765.8</v>
      </c>
      <c r="J28" s="9">
        <v>2803765.8</v>
      </c>
      <c r="K28" s="9">
        <v>2803765.8</v>
      </c>
      <c r="L28" s="9">
        <v>2803765.8</v>
      </c>
      <c r="M28" s="9">
        <v>2803765.8</v>
      </c>
      <c r="N28" s="9">
        <v>2803765.8</v>
      </c>
      <c r="O28" s="9">
        <v>2803765.8</v>
      </c>
      <c r="P28" s="9">
        <v>0</v>
      </c>
      <c r="Q28" s="9">
        <v>0</v>
      </c>
    </row>
    <row r="29" spans="1:17">
      <c r="A29" s="6" t="s">
        <v>530</v>
      </c>
      <c r="B29" s="6" t="s">
        <v>102</v>
      </c>
      <c r="C29" s="7" t="s">
        <v>103</v>
      </c>
      <c r="D29" s="7" t="s">
        <v>103</v>
      </c>
      <c r="E29" s="8">
        <f t="shared" si="1"/>
        <v>13455444.000000002</v>
      </c>
      <c r="F29" s="9">
        <v>1345544.4</v>
      </c>
      <c r="G29" s="9">
        <v>1345544.4</v>
      </c>
      <c r="H29" s="9">
        <v>1345544.4</v>
      </c>
      <c r="I29" s="9">
        <v>1345544.4</v>
      </c>
      <c r="J29" s="9">
        <v>1345544.4</v>
      </c>
      <c r="K29" s="9">
        <v>1345544.4</v>
      </c>
      <c r="L29" s="9">
        <v>1345544.4</v>
      </c>
      <c r="M29" s="9">
        <v>1345544.4</v>
      </c>
      <c r="N29" s="9">
        <v>1345544.4</v>
      </c>
      <c r="O29" s="9">
        <v>1345544.4</v>
      </c>
      <c r="P29" s="9">
        <v>0</v>
      </c>
      <c r="Q29" s="9">
        <v>0</v>
      </c>
    </row>
    <row r="30" spans="1:17" ht="22.5">
      <c r="A30" s="6" t="s">
        <v>531</v>
      </c>
      <c r="B30" s="6" t="s">
        <v>104</v>
      </c>
      <c r="C30" s="7" t="s">
        <v>105</v>
      </c>
      <c r="D30" s="7" t="s">
        <v>105</v>
      </c>
      <c r="E30" s="8">
        <f t="shared" si="1"/>
        <v>9757702</v>
      </c>
      <c r="F30" s="9">
        <v>975770.2</v>
      </c>
      <c r="G30" s="9">
        <v>975770.2</v>
      </c>
      <c r="H30" s="9">
        <v>975770.2</v>
      </c>
      <c r="I30" s="9">
        <v>975770.2</v>
      </c>
      <c r="J30" s="9">
        <v>975770.2</v>
      </c>
      <c r="K30" s="9">
        <v>975770.2</v>
      </c>
      <c r="L30" s="9">
        <v>975770.2</v>
      </c>
      <c r="M30" s="9">
        <v>975770.2</v>
      </c>
      <c r="N30" s="9">
        <v>975770.2</v>
      </c>
      <c r="O30" s="9">
        <v>975770.2</v>
      </c>
      <c r="P30" s="9">
        <v>0</v>
      </c>
      <c r="Q30" s="9">
        <v>0</v>
      </c>
    </row>
    <row r="31" spans="1:17">
      <c r="A31" s="6" t="s">
        <v>532</v>
      </c>
      <c r="B31" s="6" t="s">
        <v>106</v>
      </c>
      <c r="C31" s="7" t="s">
        <v>107</v>
      </c>
      <c r="D31" s="7" t="s">
        <v>107</v>
      </c>
      <c r="E31" s="8">
        <f t="shared" si="1"/>
        <v>13079650</v>
      </c>
      <c r="F31" s="9">
        <v>1307965</v>
      </c>
      <c r="G31" s="9">
        <v>1307965</v>
      </c>
      <c r="H31" s="9">
        <v>1307965</v>
      </c>
      <c r="I31" s="9">
        <v>1307965</v>
      </c>
      <c r="J31" s="9">
        <v>1307965</v>
      </c>
      <c r="K31" s="9">
        <v>1307965</v>
      </c>
      <c r="L31" s="9">
        <v>1307965</v>
      </c>
      <c r="M31" s="9">
        <v>1307965</v>
      </c>
      <c r="N31" s="9">
        <v>1307965</v>
      </c>
      <c r="O31" s="9">
        <v>1307965</v>
      </c>
      <c r="P31" s="9">
        <v>0</v>
      </c>
      <c r="Q31" s="9">
        <v>0</v>
      </c>
    </row>
    <row r="32" spans="1:17">
      <c r="A32" s="6" t="s">
        <v>533</v>
      </c>
      <c r="B32" s="6" t="s">
        <v>108</v>
      </c>
      <c r="C32" s="7" t="s">
        <v>109</v>
      </c>
      <c r="D32" s="7" t="s">
        <v>109</v>
      </c>
      <c r="E32" s="8">
        <f t="shared" si="1"/>
        <v>5795937.9999999991</v>
      </c>
      <c r="F32" s="9">
        <v>579593.80000000005</v>
      </c>
      <c r="G32" s="9">
        <v>579593.80000000005</v>
      </c>
      <c r="H32" s="9">
        <v>579593.80000000005</v>
      </c>
      <c r="I32" s="9">
        <v>579593.80000000005</v>
      </c>
      <c r="J32" s="9">
        <v>579593.80000000005</v>
      </c>
      <c r="K32" s="9">
        <v>579593.80000000005</v>
      </c>
      <c r="L32" s="9">
        <v>579593.80000000005</v>
      </c>
      <c r="M32" s="9">
        <v>579593.80000000005</v>
      </c>
      <c r="N32" s="9">
        <v>579593.80000000005</v>
      </c>
      <c r="O32" s="9">
        <v>579593.80000000005</v>
      </c>
      <c r="P32" s="9">
        <v>0</v>
      </c>
      <c r="Q32" s="9">
        <v>0</v>
      </c>
    </row>
    <row r="33" spans="1:17">
      <c r="A33" s="6" t="s">
        <v>534</v>
      </c>
      <c r="B33" s="6" t="s">
        <v>110</v>
      </c>
      <c r="C33" s="7" t="s">
        <v>111</v>
      </c>
      <c r="D33" s="7" t="s">
        <v>111</v>
      </c>
      <c r="E33" s="8">
        <f t="shared" si="1"/>
        <v>8970997</v>
      </c>
      <c r="F33" s="9">
        <v>897099.7</v>
      </c>
      <c r="G33" s="9">
        <v>897099.7</v>
      </c>
      <c r="H33" s="9">
        <v>897099.7</v>
      </c>
      <c r="I33" s="9">
        <v>897099.7</v>
      </c>
      <c r="J33" s="9">
        <v>897099.7</v>
      </c>
      <c r="K33" s="9">
        <v>897099.7</v>
      </c>
      <c r="L33" s="9">
        <v>897099.7</v>
      </c>
      <c r="M33" s="9">
        <v>897099.7</v>
      </c>
      <c r="N33" s="9">
        <v>897099.7</v>
      </c>
      <c r="O33" s="9">
        <v>897099.7</v>
      </c>
      <c r="P33" s="9">
        <v>0</v>
      </c>
      <c r="Q33" s="9">
        <v>0</v>
      </c>
    </row>
    <row r="34" spans="1:17">
      <c r="A34" s="6" t="s">
        <v>535</v>
      </c>
      <c r="B34" s="6" t="s">
        <v>112</v>
      </c>
      <c r="C34" s="7" t="s">
        <v>113</v>
      </c>
      <c r="D34" s="7" t="s">
        <v>113</v>
      </c>
      <c r="E34" s="8">
        <f t="shared" si="1"/>
        <v>9966065.9999999981</v>
      </c>
      <c r="F34" s="9">
        <v>996606.6</v>
      </c>
      <c r="G34" s="9">
        <v>996606.6</v>
      </c>
      <c r="H34" s="9">
        <v>996606.6</v>
      </c>
      <c r="I34" s="9">
        <v>996606.6</v>
      </c>
      <c r="J34" s="9">
        <v>996606.6</v>
      </c>
      <c r="K34" s="9">
        <v>996606.6</v>
      </c>
      <c r="L34" s="9">
        <v>996606.6</v>
      </c>
      <c r="M34" s="9">
        <v>996606.6</v>
      </c>
      <c r="N34" s="9">
        <v>996606.6</v>
      </c>
      <c r="O34" s="9">
        <v>996606.6</v>
      </c>
      <c r="P34" s="9">
        <v>0</v>
      </c>
      <c r="Q34" s="9">
        <v>0</v>
      </c>
    </row>
    <row r="35" spans="1:17">
      <c r="A35" s="6" t="s">
        <v>536</v>
      </c>
      <c r="B35" s="6" t="s">
        <v>114</v>
      </c>
      <c r="C35" s="7" t="s">
        <v>115</v>
      </c>
      <c r="D35" s="7" t="s">
        <v>115</v>
      </c>
      <c r="E35" s="8">
        <f t="shared" si="1"/>
        <v>13302044.000000002</v>
      </c>
      <c r="F35" s="9">
        <v>1330204.3999999999</v>
      </c>
      <c r="G35" s="9">
        <v>1330204.3999999999</v>
      </c>
      <c r="H35" s="9">
        <v>1330204.3999999999</v>
      </c>
      <c r="I35" s="9">
        <v>1330204.3999999999</v>
      </c>
      <c r="J35" s="9">
        <v>1330204.3999999999</v>
      </c>
      <c r="K35" s="9">
        <v>1330204.3999999999</v>
      </c>
      <c r="L35" s="9">
        <v>1330204.3999999999</v>
      </c>
      <c r="M35" s="9">
        <v>1330204.3999999999</v>
      </c>
      <c r="N35" s="9">
        <v>1330204.3999999999</v>
      </c>
      <c r="O35" s="9">
        <v>1330204.3999999999</v>
      </c>
      <c r="P35" s="9">
        <v>0</v>
      </c>
      <c r="Q35" s="9">
        <v>0</v>
      </c>
    </row>
    <row r="36" spans="1:17">
      <c r="A36" s="6" t="s">
        <v>537</v>
      </c>
      <c r="B36" s="6" t="s">
        <v>116</v>
      </c>
      <c r="C36" s="7" t="s">
        <v>117</v>
      </c>
      <c r="D36" s="7" t="s">
        <v>117</v>
      </c>
      <c r="E36" s="8">
        <f t="shared" si="1"/>
        <v>49227260</v>
      </c>
      <c r="F36" s="9">
        <v>4922726</v>
      </c>
      <c r="G36" s="9">
        <v>4922726</v>
      </c>
      <c r="H36" s="9">
        <v>4922726</v>
      </c>
      <c r="I36" s="9">
        <v>4922726</v>
      </c>
      <c r="J36" s="9">
        <v>4922726</v>
      </c>
      <c r="K36" s="9">
        <v>4922726</v>
      </c>
      <c r="L36" s="9">
        <v>4922726</v>
      </c>
      <c r="M36" s="9">
        <v>4922726</v>
      </c>
      <c r="N36" s="9">
        <v>4922726</v>
      </c>
      <c r="O36" s="9">
        <v>4922726</v>
      </c>
      <c r="P36" s="9">
        <v>0</v>
      </c>
      <c r="Q36" s="9">
        <v>0</v>
      </c>
    </row>
    <row r="37" spans="1:17">
      <c r="A37" s="6" t="s">
        <v>538</v>
      </c>
      <c r="B37" s="6" t="s">
        <v>118</v>
      </c>
      <c r="C37" s="7" t="s">
        <v>119</v>
      </c>
      <c r="D37" s="7" t="s">
        <v>119</v>
      </c>
      <c r="E37" s="8">
        <f t="shared" si="1"/>
        <v>40902095</v>
      </c>
      <c r="F37" s="9">
        <v>4090209.5</v>
      </c>
      <c r="G37" s="9">
        <v>4090209.5</v>
      </c>
      <c r="H37" s="9">
        <v>4090209.5</v>
      </c>
      <c r="I37" s="9">
        <v>4090209.5</v>
      </c>
      <c r="J37" s="9">
        <v>4090209.5</v>
      </c>
      <c r="K37" s="9">
        <v>4090209.5</v>
      </c>
      <c r="L37" s="9">
        <v>4090209.5</v>
      </c>
      <c r="M37" s="9">
        <v>4090209.5</v>
      </c>
      <c r="N37" s="9">
        <v>4090209.5</v>
      </c>
      <c r="O37" s="9">
        <v>4090209.5</v>
      </c>
      <c r="P37" s="9">
        <v>0</v>
      </c>
      <c r="Q37" s="9">
        <v>0</v>
      </c>
    </row>
    <row r="38" spans="1:17" ht="22.5">
      <c r="A38" s="6" t="s">
        <v>539</v>
      </c>
      <c r="B38" s="6" t="s">
        <v>120</v>
      </c>
      <c r="C38" s="7" t="s">
        <v>121</v>
      </c>
      <c r="D38" s="7" t="s">
        <v>121</v>
      </c>
      <c r="E38" s="8">
        <f t="shared" si="1"/>
        <v>70713597.999999985</v>
      </c>
      <c r="F38" s="9">
        <v>7071359.7999999998</v>
      </c>
      <c r="G38" s="9">
        <v>7071359.7999999998</v>
      </c>
      <c r="H38" s="9">
        <v>7071359.7999999998</v>
      </c>
      <c r="I38" s="9">
        <v>7071359.7999999998</v>
      </c>
      <c r="J38" s="9">
        <v>7071359.7999999998</v>
      </c>
      <c r="K38" s="9">
        <v>7071359.7999999998</v>
      </c>
      <c r="L38" s="9">
        <v>7071359.7999999998</v>
      </c>
      <c r="M38" s="9">
        <v>7071359.7999999998</v>
      </c>
      <c r="N38" s="9">
        <v>7071359.7999999998</v>
      </c>
      <c r="O38" s="9">
        <v>7071359.7999999998</v>
      </c>
      <c r="P38" s="9">
        <v>0</v>
      </c>
      <c r="Q38" s="9">
        <v>0</v>
      </c>
    </row>
    <row r="39" spans="1:17">
      <c r="A39" s="6" t="s">
        <v>540</v>
      </c>
      <c r="B39" s="6" t="s">
        <v>122</v>
      </c>
      <c r="C39" s="7" t="s">
        <v>123</v>
      </c>
      <c r="D39" s="7" t="s">
        <v>123</v>
      </c>
      <c r="E39" s="8">
        <f t="shared" si="1"/>
        <v>9277544.0000000019</v>
      </c>
      <c r="F39" s="9">
        <v>927754.4</v>
      </c>
      <c r="G39" s="9">
        <v>927754.4</v>
      </c>
      <c r="H39" s="9">
        <v>927754.4</v>
      </c>
      <c r="I39" s="9">
        <v>927754.4</v>
      </c>
      <c r="J39" s="9">
        <v>927754.4</v>
      </c>
      <c r="K39" s="9">
        <v>927754.4</v>
      </c>
      <c r="L39" s="9">
        <v>927754.4</v>
      </c>
      <c r="M39" s="9">
        <v>927754.4</v>
      </c>
      <c r="N39" s="9">
        <v>927754.4</v>
      </c>
      <c r="O39" s="9">
        <v>927754.4</v>
      </c>
      <c r="P39" s="9">
        <v>0</v>
      </c>
      <c r="Q39" s="9">
        <v>0</v>
      </c>
    </row>
    <row r="40" spans="1:17" ht="22.5">
      <c r="A40" s="6" t="s">
        <v>541</v>
      </c>
      <c r="B40" s="6" t="s">
        <v>124</v>
      </c>
      <c r="C40" s="7" t="s">
        <v>125</v>
      </c>
      <c r="D40" s="7" t="s">
        <v>125</v>
      </c>
      <c r="E40" s="8">
        <f t="shared" si="1"/>
        <v>10781713.000000002</v>
      </c>
      <c r="F40" s="9">
        <v>1078171.3</v>
      </c>
      <c r="G40" s="9">
        <v>1078171.3</v>
      </c>
      <c r="H40" s="9">
        <v>1078171.3</v>
      </c>
      <c r="I40" s="9">
        <v>1078171.3</v>
      </c>
      <c r="J40" s="9">
        <v>1078171.3</v>
      </c>
      <c r="K40" s="9">
        <v>1078171.3</v>
      </c>
      <c r="L40" s="9">
        <v>1078171.3</v>
      </c>
      <c r="M40" s="9">
        <v>1078171.3</v>
      </c>
      <c r="N40" s="9">
        <v>1078171.3</v>
      </c>
      <c r="O40" s="9">
        <v>1078171.3</v>
      </c>
      <c r="P40" s="9">
        <v>0</v>
      </c>
      <c r="Q40" s="9">
        <v>0</v>
      </c>
    </row>
    <row r="41" spans="1:17">
      <c r="A41" s="6" t="s">
        <v>542</v>
      </c>
      <c r="B41" s="6" t="s">
        <v>126</v>
      </c>
      <c r="C41" s="7" t="s">
        <v>127</v>
      </c>
      <c r="D41" s="7" t="s">
        <v>127</v>
      </c>
      <c r="E41" s="8">
        <f t="shared" si="1"/>
        <v>26704703.999999996</v>
      </c>
      <c r="F41" s="9">
        <v>2670470.4</v>
      </c>
      <c r="G41" s="9">
        <v>2670470.4</v>
      </c>
      <c r="H41" s="9">
        <v>2670470.4</v>
      </c>
      <c r="I41" s="9">
        <v>2670470.4</v>
      </c>
      <c r="J41" s="9">
        <v>2670470.4</v>
      </c>
      <c r="K41" s="9">
        <v>2670470.4</v>
      </c>
      <c r="L41" s="9">
        <v>2670470.4</v>
      </c>
      <c r="M41" s="9">
        <v>2670470.4</v>
      </c>
      <c r="N41" s="9">
        <v>2670470.4</v>
      </c>
      <c r="O41" s="9">
        <v>2670470.4</v>
      </c>
      <c r="P41" s="9">
        <v>0</v>
      </c>
      <c r="Q41" s="9">
        <v>0</v>
      </c>
    </row>
    <row r="42" spans="1:17">
      <c r="A42" s="6" t="s">
        <v>543</v>
      </c>
      <c r="B42" s="6" t="s">
        <v>128</v>
      </c>
      <c r="C42" s="7" t="s">
        <v>129</v>
      </c>
      <c r="D42" s="7" t="s">
        <v>129</v>
      </c>
      <c r="E42" s="8">
        <f t="shared" si="1"/>
        <v>16340310</v>
      </c>
      <c r="F42" s="9">
        <v>1634031</v>
      </c>
      <c r="G42" s="9">
        <v>1634031</v>
      </c>
      <c r="H42" s="9">
        <v>1634031</v>
      </c>
      <c r="I42" s="9">
        <v>1634031</v>
      </c>
      <c r="J42" s="9">
        <v>1634031</v>
      </c>
      <c r="K42" s="9">
        <v>1634031</v>
      </c>
      <c r="L42" s="9">
        <v>1634031</v>
      </c>
      <c r="M42" s="9">
        <v>1634031</v>
      </c>
      <c r="N42" s="9">
        <v>1634031</v>
      </c>
      <c r="O42" s="9">
        <v>1634031</v>
      </c>
      <c r="P42" s="9">
        <v>0</v>
      </c>
      <c r="Q42" s="9">
        <v>0</v>
      </c>
    </row>
    <row r="43" spans="1:17" ht="22.5">
      <c r="A43" s="6" t="s">
        <v>544</v>
      </c>
      <c r="B43" s="6" t="s">
        <v>130</v>
      </c>
      <c r="C43" s="7" t="s">
        <v>131</v>
      </c>
      <c r="D43" s="7" t="s">
        <v>131</v>
      </c>
      <c r="E43" s="8">
        <f t="shared" si="1"/>
        <v>26772201.000000004</v>
      </c>
      <c r="F43" s="9">
        <v>2677220.1</v>
      </c>
      <c r="G43" s="9">
        <v>2677220.1</v>
      </c>
      <c r="H43" s="9">
        <v>2677220.1</v>
      </c>
      <c r="I43" s="9">
        <v>2677220.1</v>
      </c>
      <c r="J43" s="9">
        <v>2677220.1</v>
      </c>
      <c r="K43" s="9">
        <v>2677220.1</v>
      </c>
      <c r="L43" s="9">
        <v>2677220.1</v>
      </c>
      <c r="M43" s="9">
        <v>2677220.1</v>
      </c>
      <c r="N43" s="9">
        <v>2677220.1</v>
      </c>
      <c r="O43" s="9">
        <v>2677220.1</v>
      </c>
      <c r="P43" s="9">
        <v>0</v>
      </c>
      <c r="Q43" s="9">
        <v>0</v>
      </c>
    </row>
    <row r="44" spans="1:17" ht="22.5">
      <c r="A44" s="6" t="s">
        <v>545</v>
      </c>
      <c r="B44" s="6" t="s">
        <v>132</v>
      </c>
      <c r="C44" s="7" t="s">
        <v>133</v>
      </c>
      <c r="D44" s="7" t="s">
        <v>133</v>
      </c>
      <c r="E44" s="8">
        <f t="shared" si="1"/>
        <v>10424142</v>
      </c>
      <c r="F44" s="9">
        <v>1042414.2</v>
      </c>
      <c r="G44" s="9">
        <v>1042414.2</v>
      </c>
      <c r="H44" s="9">
        <v>1042414.2</v>
      </c>
      <c r="I44" s="9">
        <v>1042414.2</v>
      </c>
      <c r="J44" s="9">
        <v>1042414.2</v>
      </c>
      <c r="K44" s="9">
        <v>1042414.2</v>
      </c>
      <c r="L44" s="9">
        <v>1042414.2</v>
      </c>
      <c r="M44" s="9">
        <v>1042414.2</v>
      </c>
      <c r="N44" s="9">
        <v>1042414.2</v>
      </c>
      <c r="O44" s="9">
        <v>1042414.2</v>
      </c>
      <c r="P44" s="9">
        <v>0</v>
      </c>
      <c r="Q44" s="9">
        <v>0</v>
      </c>
    </row>
    <row r="45" spans="1:17" ht="33.75">
      <c r="A45" s="6" t="s">
        <v>546</v>
      </c>
      <c r="B45" s="6" t="s">
        <v>134</v>
      </c>
      <c r="C45" s="7" t="s">
        <v>135</v>
      </c>
      <c r="D45" s="7" t="s">
        <v>135</v>
      </c>
      <c r="E45" s="8">
        <f t="shared" si="1"/>
        <v>144542518</v>
      </c>
      <c r="F45" s="9">
        <v>14454251.800000001</v>
      </c>
      <c r="G45" s="9">
        <v>14454251.800000001</v>
      </c>
      <c r="H45" s="9">
        <v>14454251.800000001</v>
      </c>
      <c r="I45" s="9">
        <v>14454251.800000001</v>
      </c>
      <c r="J45" s="9">
        <v>14454251.800000001</v>
      </c>
      <c r="K45" s="9">
        <v>14454251.800000001</v>
      </c>
      <c r="L45" s="9">
        <v>14454251.800000001</v>
      </c>
      <c r="M45" s="9">
        <v>14454251.800000001</v>
      </c>
      <c r="N45" s="9">
        <v>14454251.800000001</v>
      </c>
      <c r="O45" s="9">
        <v>14454251.800000001</v>
      </c>
      <c r="P45" s="9">
        <v>0</v>
      </c>
      <c r="Q45" s="9">
        <v>0</v>
      </c>
    </row>
    <row r="46" spans="1:17">
      <c r="A46" s="6" t="s">
        <v>547</v>
      </c>
      <c r="B46" s="6" t="s">
        <v>136</v>
      </c>
      <c r="C46" s="7" t="s">
        <v>137</v>
      </c>
      <c r="D46" s="7" t="s">
        <v>137</v>
      </c>
      <c r="E46" s="8">
        <f t="shared" si="1"/>
        <v>24295928.999999996</v>
      </c>
      <c r="F46" s="9">
        <v>2429592.9</v>
      </c>
      <c r="G46" s="9">
        <v>2429592.9</v>
      </c>
      <c r="H46" s="9">
        <v>2429592.9</v>
      </c>
      <c r="I46" s="9">
        <v>2429592.9</v>
      </c>
      <c r="J46" s="9">
        <v>2429592.9</v>
      </c>
      <c r="K46" s="9">
        <v>2429592.9</v>
      </c>
      <c r="L46" s="9">
        <v>2429592.9</v>
      </c>
      <c r="M46" s="9">
        <v>2429592.9</v>
      </c>
      <c r="N46" s="9">
        <v>2429592.9</v>
      </c>
      <c r="O46" s="9">
        <v>2429592.9</v>
      </c>
      <c r="P46" s="9">
        <v>0</v>
      </c>
      <c r="Q46" s="9">
        <v>0</v>
      </c>
    </row>
    <row r="47" spans="1:17" ht="33.75">
      <c r="A47" s="6" t="s">
        <v>548</v>
      </c>
      <c r="B47" s="6" t="s">
        <v>138</v>
      </c>
      <c r="C47" s="7" t="s">
        <v>139</v>
      </c>
      <c r="D47" s="7" t="s">
        <v>139</v>
      </c>
      <c r="E47" s="8">
        <f t="shared" si="1"/>
        <v>52585715</v>
      </c>
      <c r="F47" s="9">
        <v>5258571.5</v>
      </c>
      <c r="G47" s="9">
        <v>5258571.5</v>
      </c>
      <c r="H47" s="9">
        <v>5258571.5</v>
      </c>
      <c r="I47" s="9">
        <v>5258571.5</v>
      </c>
      <c r="J47" s="9">
        <v>5258571.5</v>
      </c>
      <c r="K47" s="9">
        <v>5258571.5</v>
      </c>
      <c r="L47" s="9">
        <v>5258571.5</v>
      </c>
      <c r="M47" s="9">
        <v>5258571.5</v>
      </c>
      <c r="N47" s="9">
        <v>5258571.5</v>
      </c>
      <c r="O47" s="9">
        <v>5258571.5</v>
      </c>
      <c r="P47" s="9">
        <v>0</v>
      </c>
      <c r="Q47" s="9">
        <v>0</v>
      </c>
    </row>
    <row r="48" spans="1:17">
      <c r="A48" s="6" t="s">
        <v>549</v>
      </c>
      <c r="B48" s="6" t="s">
        <v>140</v>
      </c>
      <c r="C48" s="7" t="s">
        <v>141</v>
      </c>
      <c r="D48" s="7" t="s">
        <v>141</v>
      </c>
      <c r="E48" s="8">
        <f t="shared" si="1"/>
        <v>12816304.000000002</v>
      </c>
      <c r="F48" s="9">
        <v>1281630.3999999999</v>
      </c>
      <c r="G48" s="9">
        <v>1281630.3999999999</v>
      </c>
      <c r="H48" s="9">
        <v>1281630.3999999999</v>
      </c>
      <c r="I48" s="9">
        <v>1281630.3999999999</v>
      </c>
      <c r="J48" s="9">
        <v>1281630.3999999999</v>
      </c>
      <c r="K48" s="9">
        <v>1281630.3999999999</v>
      </c>
      <c r="L48" s="9">
        <v>1281630.3999999999</v>
      </c>
      <c r="M48" s="9">
        <v>1281630.3999999999</v>
      </c>
      <c r="N48" s="9">
        <v>1281630.3999999999</v>
      </c>
      <c r="O48" s="9">
        <v>1281630.3999999999</v>
      </c>
      <c r="P48" s="9">
        <v>0</v>
      </c>
      <c r="Q48" s="9">
        <v>0</v>
      </c>
    </row>
    <row r="49" spans="1:17">
      <c r="A49" s="6" t="s">
        <v>550</v>
      </c>
      <c r="B49" s="6" t="s">
        <v>142</v>
      </c>
      <c r="C49" s="7" t="s">
        <v>143</v>
      </c>
      <c r="D49" s="7" t="s">
        <v>143</v>
      </c>
      <c r="E49" s="8">
        <f t="shared" si="1"/>
        <v>25230726.000000004</v>
      </c>
      <c r="F49" s="9">
        <v>2523072.6</v>
      </c>
      <c r="G49" s="9">
        <v>2523072.6</v>
      </c>
      <c r="H49" s="9">
        <v>2523072.6</v>
      </c>
      <c r="I49" s="9">
        <v>2523072.6</v>
      </c>
      <c r="J49" s="9">
        <v>2523072.6</v>
      </c>
      <c r="K49" s="9">
        <v>2523072.6</v>
      </c>
      <c r="L49" s="9">
        <v>2523072.6</v>
      </c>
      <c r="M49" s="9">
        <v>2523072.6</v>
      </c>
      <c r="N49" s="9">
        <v>2523072.6</v>
      </c>
      <c r="O49" s="9">
        <v>2523072.6</v>
      </c>
      <c r="P49" s="9">
        <v>0</v>
      </c>
      <c r="Q49" s="9">
        <v>0</v>
      </c>
    </row>
    <row r="50" spans="1:17">
      <c r="A50" s="6" t="s">
        <v>551</v>
      </c>
      <c r="B50" s="6" t="s">
        <v>144</v>
      </c>
      <c r="C50" s="7" t="s">
        <v>145</v>
      </c>
      <c r="D50" s="7" t="s">
        <v>145</v>
      </c>
      <c r="E50" s="8">
        <f t="shared" si="1"/>
        <v>28684206.000000007</v>
      </c>
      <c r="F50" s="9">
        <v>2868420.6</v>
      </c>
      <c r="G50" s="9">
        <v>2868420.6</v>
      </c>
      <c r="H50" s="9">
        <v>2868420.6</v>
      </c>
      <c r="I50" s="9">
        <v>2868420.6</v>
      </c>
      <c r="J50" s="9">
        <v>2868420.6</v>
      </c>
      <c r="K50" s="9">
        <v>2868420.6</v>
      </c>
      <c r="L50" s="9">
        <v>2868420.6</v>
      </c>
      <c r="M50" s="9">
        <v>2868420.6</v>
      </c>
      <c r="N50" s="9">
        <v>2868420.6</v>
      </c>
      <c r="O50" s="9">
        <v>2868420.6</v>
      </c>
      <c r="P50" s="9">
        <v>0</v>
      </c>
      <c r="Q50" s="9">
        <v>0</v>
      </c>
    </row>
    <row r="51" spans="1:17" ht="22.5">
      <c r="A51" s="6" t="s">
        <v>552</v>
      </c>
      <c r="B51" s="6" t="s">
        <v>146</v>
      </c>
      <c r="C51" s="7" t="s">
        <v>147</v>
      </c>
      <c r="D51" s="7" t="s">
        <v>147</v>
      </c>
      <c r="E51" s="8">
        <f t="shared" si="1"/>
        <v>60372983.999999993</v>
      </c>
      <c r="F51" s="9">
        <v>6037298.4000000004</v>
      </c>
      <c r="G51" s="9">
        <v>6037298.4000000004</v>
      </c>
      <c r="H51" s="9">
        <v>6037298.4000000004</v>
      </c>
      <c r="I51" s="9">
        <v>6037298.4000000004</v>
      </c>
      <c r="J51" s="9">
        <v>6037298.4000000004</v>
      </c>
      <c r="K51" s="9">
        <v>6037298.4000000004</v>
      </c>
      <c r="L51" s="9">
        <v>6037298.4000000004</v>
      </c>
      <c r="M51" s="9">
        <v>6037298.4000000004</v>
      </c>
      <c r="N51" s="9">
        <v>6037298.4000000004</v>
      </c>
      <c r="O51" s="9">
        <v>6037298.4000000004</v>
      </c>
      <c r="P51" s="9">
        <v>0</v>
      </c>
      <c r="Q51" s="9">
        <v>0</v>
      </c>
    </row>
    <row r="52" spans="1:17">
      <c r="A52" s="6" t="s">
        <v>553</v>
      </c>
      <c r="B52" s="6" t="s">
        <v>148</v>
      </c>
      <c r="C52" s="7" t="s">
        <v>149</v>
      </c>
      <c r="D52" s="7" t="s">
        <v>149</v>
      </c>
      <c r="E52" s="8">
        <f t="shared" si="1"/>
        <v>92855012.000000015</v>
      </c>
      <c r="F52" s="9">
        <v>9285501.1999999993</v>
      </c>
      <c r="G52" s="9">
        <v>9285501.1999999993</v>
      </c>
      <c r="H52" s="9">
        <v>9285501.1999999993</v>
      </c>
      <c r="I52" s="9">
        <v>9285501.1999999993</v>
      </c>
      <c r="J52" s="9">
        <v>9285501.1999999993</v>
      </c>
      <c r="K52" s="9">
        <v>9285501.1999999993</v>
      </c>
      <c r="L52" s="9">
        <v>9285501.1999999993</v>
      </c>
      <c r="M52" s="9">
        <v>9285501.1999999993</v>
      </c>
      <c r="N52" s="9">
        <v>9285501.1999999993</v>
      </c>
      <c r="O52" s="9">
        <v>9285501.1999999993</v>
      </c>
      <c r="P52" s="9">
        <v>0</v>
      </c>
      <c r="Q52" s="9">
        <v>0</v>
      </c>
    </row>
    <row r="53" spans="1:17">
      <c r="A53" s="6" t="s">
        <v>554</v>
      </c>
      <c r="B53" s="6" t="s">
        <v>150</v>
      </c>
      <c r="C53" s="7" t="s">
        <v>151</v>
      </c>
      <c r="D53" s="7" t="s">
        <v>151</v>
      </c>
      <c r="E53" s="8">
        <f t="shared" si="1"/>
        <v>39825423.999999993</v>
      </c>
      <c r="F53" s="9">
        <v>3982542.4</v>
      </c>
      <c r="G53" s="9">
        <v>3982542.4</v>
      </c>
      <c r="H53" s="9">
        <v>3982542.4</v>
      </c>
      <c r="I53" s="9">
        <v>3982542.4</v>
      </c>
      <c r="J53" s="9">
        <v>3982542.4</v>
      </c>
      <c r="K53" s="9">
        <v>3982542.4</v>
      </c>
      <c r="L53" s="9">
        <v>3982542.4</v>
      </c>
      <c r="M53" s="9">
        <v>3982542.4</v>
      </c>
      <c r="N53" s="9">
        <v>3982542.4</v>
      </c>
      <c r="O53" s="9">
        <v>3982542.4</v>
      </c>
      <c r="P53" s="9">
        <v>0</v>
      </c>
      <c r="Q53" s="9">
        <v>0</v>
      </c>
    </row>
    <row r="54" spans="1:17" ht="22.5">
      <c r="A54" s="6" t="s">
        <v>555</v>
      </c>
      <c r="B54" s="6" t="s">
        <v>152</v>
      </c>
      <c r="C54" s="7" t="s">
        <v>153</v>
      </c>
      <c r="D54" s="7" t="s">
        <v>153</v>
      </c>
      <c r="E54" s="8">
        <f t="shared" si="1"/>
        <v>7098487.0000000009</v>
      </c>
      <c r="F54" s="9">
        <v>709848.7</v>
      </c>
      <c r="G54" s="9">
        <v>709848.7</v>
      </c>
      <c r="H54" s="9">
        <v>709848.7</v>
      </c>
      <c r="I54" s="9">
        <v>709848.7</v>
      </c>
      <c r="J54" s="9">
        <v>709848.7</v>
      </c>
      <c r="K54" s="9">
        <v>709848.7</v>
      </c>
      <c r="L54" s="9">
        <v>709848.7</v>
      </c>
      <c r="M54" s="9">
        <v>709848.7</v>
      </c>
      <c r="N54" s="9">
        <v>709848.7</v>
      </c>
      <c r="O54" s="9">
        <v>709848.7</v>
      </c>
      <c r="P54" s="9">
        <v>0</v>
      </c>
      <c r="Q54" s="9">
        <v>0</v>
      </c>
    </row>
    <row r="55" spans="1:17" ht="22.5">
      <c r="A55" s="6" t="s">
        <v>556</v>
      </c>
      <c r="B55" s="6" t="s">
        <v>154</v>
      </c>
      <c r="C55" s="7" t="s">
        <v>155</v>
      </c>
      <c r="D55" s="7" t="s">
        <v>155</v>
      </c>
      <c r="E55" s="8">
        <f t="shared" si="1"/>
        <v>80833182.999999985</v>
      </c>
      <c r="F55" s="9">
        <v>8083318.2999999998</v>
      </c>
      <c r="G55" s="9">
        <v>8083318.2999999998</v>
      </c>
      <c r="H55" s="9">
        <v>8083318.2999999998</v>
      </c>
      <c r="I55" s="9">
        <v>8083318.2999999998</v>
      </c>
      <c r="J55" s="9">
        <v>8083318.2999999998</v>
      </c>
      <c r="K55" s="9">
        <v>8083318.2999999998</v>
      </c>
      <c r="L55" s="9">
        <v>8083318.2999999998</v>
      </c>
      <c r="M55" s="9">
        <v>8083318.2999999998</v>
      </c>
      <c r="N55" s="9">
        <v>8083318.2999999998</v>
      </c>
      <c r="O55" s="9">
        <v>8083318.2999999998</v>
      </c>
      <c r="P55" s="9">
        <v>0</v>
      </c>
      <c r="Q55" s="9">
        <v>0</v>
      </c>
    </row>
    <row r="56" spans="1:17">
      <c r="A56" s="6" t="s">
        <v>557</v>
      </c>
      <c r="B56" s="6" t="s">
        <v>156</v>
      </c>
      <c r="C56" s="7" t="s">
        <v>157</v>
      </c>
      <c r="D56" s="7" t="s">
        <v>157</v>
      </c>
      <c r="E56" s="8">
        <f t="shared" si="1"/>
        <v>38286373.999999993</v>
      </c>
      <c r="F56" s="9">
        <v>3828637.4</v>
      </c>
      <c r="G56" s="9">
        <v>3828637.4</v>
      </c>
      <c r="H56" s="9">
        <v>3828637.4</v>
      </c>
      <c r="I56" s="9">
        <v>3828637.4</v>
      </c>
      <c r="J56" s="9">
        <v>3828637.4</v>
      </c>
      <c r="K56" s="9">
        <v>3828637.4</v>
      </c>
      <c r="L56" s="9">
        <v>3828637.4</v>
      </c>
      <c r="M56" s="9">
        <v>3828637.4</v>
      </c>
      <c r="N56" s="9">
        <v>3828637.4</v>
      </c>
      <c r="O56" s="9">
        <v>3828637.4</v>
      </c>
      <c r="P56" s="9">
        <v>0</v>
      </c>
      <c r="Q56" s="9">
        <v>0</v>
      </c>
    </row>
    <row r="57" spans="1:17">
      <c r="A57" s="6" t="s">
        <v>558</v>
      </c>
      <c r="B57" s="6" t="s">
        <v>158</v>
      </c>
      <c r="C57" s="7" t="s">
        <v>159</v>
      </c>
      <c r="D57" s="7" t="s">
        <v>159</v>
      </c>
      <c r="E57" s="8">
        <f t="shared" si="1"/>
        <v>12708406.999999998</v>
      </c>
      <c r="F57" s="9">
        <v>1270840.7</v>
      </c>
      <c r="G57" s="9">
        <v>1270840.7</v>
      </c>
      <c r="H57" s="9">
        <v>1270840.7</v>
      </c>
      <c r="I57" s="9">
        <v>1270840.7</v>
      </c>
      <c r="J57" s="9">
        <v>1270840.7</v>
      </c>
      <c r="K57" s="9">
        <v>1270840.7</v>
      </c>
      <c r="L57" s="9">
        <v>1270840.7</v>
      </c>
      <c r="M57" s="9">
        <v>1270840.7</v>
      </c>
      <c r="N57" s="9">
        <v>1270840.7</v>
      </c>
      <c r="O57" s="9">
        <v>1270840.7</v>
      </c>
      <c r="P57" s="9">
        <v>0</v>
      </c>
      <c r="Q57" s="9">
        <v>0</v>
      </c>
    </row>
    <row r="58" spans="1:17" ht="22.5">
      <c r="A58" s="6" t="s">
        <v>559</v>
      </c>
      <c r="B58" s="6" t="s">
        <v>160</v>
      </c>
      <c r="C58" s="7" t="s">
        <v>161</v>
      </c>
      <c r="D58" s="7" t="s">
        <v>161</v>
      </c>
      <c r="E58" s="8">
        <f t="shared" si="1"/>
        <v>13069951.999999998</v>
      </c>
      <c r="F58" s="9">
        <v>1306995.2</v>
      </c>
      <c r="G58" s="9">
        <v>1306995.2</v>
      </c>
      <c r="H58" s="9">
        <v>1306995.2</v>
      </c>
      <c r="I58" s="9">
        <v>1306995.2</v>
      </c>
      <c r="J58" s="9">
        <v>1306995.2</v>
      </c>
      <c r="K58" s="9">
        <v>1306995.2</v>
      </c>
      <c r="L58" s="9">
        <v>1306995.2</v>
      </c>
      <c r="M58" s="9">
        <v>1306995.2</v>
      </c>
      <c r="N58" s="9">
        <v>1306995.2</v>
      </c>
      <c r="O58" s="9">
        <v>1306995.2</v>
      </c>
      <c r="P58" s="9">
        <v>0</v>
      </c>
      <c r="Q58" s="9">
        <v>0</v>
      </c>
    </row>
    <row r="59" spans="1:17">
      <c r="A59" s="6" t="s">
        <v>560</v>
      </c>
      <c r="B59" s="6" t="s">
        <v>162</v>
      </c>
      <c r="C59" s="7" t="s">
        <v>163</v>
      </c>
      <c r="D59" s="7" t="s">
        <v>163</v>
      </c>
      <c r="E59" s="8">
        <f t="shared" si="1"/>
        <v>21840181.999999996</v>
      </c>
      <c r="F59" s="9">
        <v>2184018.2000000002</v>
      </c>
      <c r="G59" s="9">
        <v>2184018.2000000002</v>
      </c>
      <c r="H59" s="9">
        <v>2184018.2000000002</v>
      </c>
      <c r="I59" s="9">
        <v>2184018.2000000002</v>
      </c>
      <c r="J59" s="9">
        <v>2184018.2000000002</v>
      </c>
      <c r="K59" s="9">
        <v>2184018.2000000002</v>
      </c>
      <c r="L59" s="9">
        <v>2184018.2000000002</v>
      </c>
      <c r="M59" s="9">
        <v>2184018.2000000002</v>
      </c>
      <c r="N59" s="9">
        <v>2184018.2000000002</v>
      </c>
      <c r="O59" s="9">
        <v>2184018.2000000002</v>
      </c>
      <c r="P59" s="9">
        <v>0</v>
      </c>
      <c r="Q59" s="9">
        <v>0</v>
      </c>
    </row>
    <row r="60" spans="1:17">
      <c r="A60" s="6" t="s">
        <v>561</v>
      </c>
      <c r="B60" s="6" t="s">
        <v>164</v>
      </c>
      <c r="C60" s="7" t="s">
        <v>165</v>
      </c>
      <c r="D60" s="7" t="s">
        <v>165</v>
      </c>
      <c r="E60" s="8">
        <f t="shared" si="1"/>
        <v>76716657.000000015</v>
      </c>
      <c r="F60" s="9">
        <v>7671665.7000000002</v>
      </c>
      <c r="G60" s="9">
        <v>7671665.7000000002</v>
      </c>
      <c r="H60" s="9">
        <v>7671665.7000000002</v>
      </c>
      <c r="I60" s="9">
        <v>7671665.7000000002</v>
      </c>
      <c r="J60" s="9">
        <v>7671665.7000000002</v>
      </c>
      <c r="K60" s="9">
        <v>7671665.7000000002</v>
      </c>
      <c r="L60" s="9">
        <v>7671665.7000000002</v>
      </c>
      <c r="M60" s="9">
        <v>7671665.7000000002</v>
      </c>
      <c r="N60" s="9">
        <v>7671665.7000000002</v>
      </c>
      <c r="O60" s="9">
        <v>7671665.7000000002</v>
      </c>
      <c r="P60" s="9">
        <v>0</v>
      </c>
      <c r="Q60" s="9">
        <v>0</v>
      </c>
    </row>
    <row r="61" spans="1:17">
      <c r="A61" s="6" t="s">
        <v>562</v>
      </c>
      <c r="B61" s="6" t="s">
        <v>166</v>
      </c>
      <c r="C61" s="7" t="s">
        <v>167</v>
      </c>
      <c r="D61" s="7" t="s">
        <v>167</v>
      </c>
      <c r="E61" s="8">
        <f t="shared" si="1"/>
        <v>7301550</v>
      </c>
      <c r="F61" s="9">
        <v>730155</v>
      </c>
      <c r="G61" s="9">
        <v>730155</v>
      </c>
      <c r="H61" s="9">
        <v>730155</v>
      </c>
      <c r="I61" s="9">
        <v>730155</v>
      </c>
      <c r="J61" s="9">
        <v>730155</v>
      </c>
      <c r="K61" s="9">
        <v>730155</v>
      </c>
      <c r="L61" s="9">
        <v>730155</v>
      </c>
      <c r="M61" s="9">
        <v>730155</v>
      </c>
      <c r="N61" s="9">
        <v>730155</v>
      </c>
      <c r="O61" s="9">
        <v>730155</v>
      </c>
      <c r="P61" s="9">
        <v>0</v>
      </c>
      <c r="Q61" s="9">
        <v>0</v>
      </c>
    </row>
    <row r="62" spans="1:17" ht="22.5">
      <c r="A62" s="6" t="s">
        <v>563</v>
      </c>
      <c r="B62" s="6" t="s">
        <v>168</v>
      </c>
      <c r="C62" s="7" t="s">
        <v>169</v>
      </c>
      <c r="D62" s="7" t="s">
        <v>169</v>
      </c>
      <c r="E62" s="8">
        <f t="shared" si="1"/>
        <v>17793236.999999996</v>
      </c>
      <c r="F62" s="9">
        <v>1779323.7</v>
      </c>
      <c r="G62" s="9">
        <v>1779323.7</v>
      </c>
      <c r="H62" s="9">
        <v>1779323.7</v>
      </c>
      <c r="I62" s="9">
        <v>1779323.7</v>
      </c>
      <c r="J62" s="9">
        <v>1779323.7</v>
      </c>
      <c r="K62" s="9">
        <v>1779323.7</v>
      </c>
      <c r="L62" s="9">
        <v>1779323.7</v>
      </c>
      <c r="M62" s="9">
        <v>1779323.7</v>
      </c>
      <c r="N62" s="9">
        <v>1779323.7</v>
      </c>
      <c r="O62" s="9">
        <v>1779323.7</v>
      </c>
      <c r="P62" s="9">
        <v>0</v>
      </c>
      <c r="Q62" s="9">
        <v>0</v>
      </c>
    </row>
    <row r="63" spans="1:17" ht="22.5">
      <c r="A63" s="6" t="s">
        <v>564</v>
      </c>
      <c r="B63" s="6" t="s">
        <v>170</v>
      </c>
      <c r="C63" s="7" t="s">
        <v>171</v>
      </c>
      <c r="D63" s="7" t="s">
        <v>171</v>
      </c>
      <c r="E63" s="8">
        <f t="shared" si="1"/>
        <v>71811062.000000015</v>
      </c>
      <c r="F63" s="9">
        <v>7181106.2000000002</v>
      </c>
      <c r="G63" s="9">
        <v>7181106.2000000002</v>
      </c>
      <c r="H63" s="9">
        <v>7181106.2000000002</v>
      </c>
      <c r="I63" s="9">
        <v>7181106.2000000002</v>
      </c>
      <c r="J63" s="9">
        <v>7181106.2000000002</v>
      </c>
      <c r="K63" s="9">
        <v>7181106.2000000002</v>
      </c>
      <c r="L63" s="9">
        <v>7181106.2000000002</v>
      </c>
      <c r="M63" s="9">
        <v>7181106.2000000002</v>
      </c>
      <c r="N63" s="9">
        <v>7181106.2000000002</v>
      </c>
      <c r="O63" s="9">
        <v>7181106.2000000002</v>
      </c>
      <c r="P63" s="9">
        <v>0</v>
      </c>
      <c r="Q63" s="9">
        <v>0</v>
      </c>
    </row>
    <row r="64" spans="1:17">
      <c r="A64" s="6" t="s">
        <v>565</v>
      </c>
      <c r="B64" s="6" t="s">
        <v>172</v>
      </c>
      <c r="C64" s="7" t="s">
        <v>173</v>
      </c>
      <c r="D64" s="7" t="s">
        <v>173</v>
      </c>
      <c r="E64" s="8">
        <f t="shared" si="1"/>
        <v>10595926.999999998</v>
      </c>
      <c r="F64" s="9">
        <v>1059592.7</v>
      </c>
      <c r="G64" s="9">
        <v>1059592.7</v>
      </c>
      <c r="H64" s="9">
        <v>1059592.7</v>
      </c>
      <c r="I64" s="9">
        <v>1059592.7</v>
      </c>
      <c r="J64" s="9">
        <v>1059592.7</v>
      </c>
      <c r="K64" s="9">
        <v>1059592.7</v>
      </c>
      <c r="L64" s="9">
        <v>1059592.7</v>
      </c>
      <c r="M64" s="9">
        <v>1059592.7</v>
      </c>
      <c r="N64" s="9">
        <v>1059592.7</v>
      </c>
      <c r="O64" s="9">
        <v>1059592.7</v>
      </c>
      <c r="P64" s="9">
        <v>0</v>
      </c>
      <c r="Q64" s="9">
        <v>0</v>
      </c>
    </row>
    <row r="65" spans="1:17">
      <c r="A65" s="6" t="s">
        <v>566</v>
      </c>
      <c r="B65" s="6" t="s">
        <v>174</v>
      </c>
      <c r="C65" s="7" t="s">
        <v>175</v>
      </c>
      <c r="D65" s="7" t="s">
        <v>175</v>
      </c>
      <c r="E65" s="8">
        <f t="shared" si="1"/>
        <v>17194586</v>
      </c>
      <c r="F65" s="9">
        <v>1719458.6</v>
      </c>
      <c r="G65" s="9">
        <v>1719458.6</v>
      </c>
      <c r="H65" s="9">
        <v>1719458.6</v>
      </c>
      <c r="I65" s="9">
        <v>1719458.6</v>
      </c>
      <c r="J65" s="9">
        <v>1719458.6</v>
      </c>
      <c r="K65" s="9">
        <v>1719458.6</v>
      </c>
      <c r="L65" s="9">
        <v>1719458.6</v>
      </c>
      <c r="M65" s="9">
        <v>1719458.6</v>
      </c>
      <c r="N65" s="9">
        <v>1719458.6</v>
      </c>
      <c r="O65" s="9">
        <v>1719458.6</v>
      </c>
      <c r="P65" s="9">
        <v>0</v>
      </c>
      <c r="Q65" s="9">
        <v>0</v>
      </c>
    </row>
    <row r="66" spans="1:17" ht="22.5">
      <c r="A66" s="6" t="s">
        <v>567</v>
      </c>
      <c r="B66" s="6" t="s">
        <v>176</v>
      </c>
      <c r="C66" s="7" t="s">
        <v>177</v>
      </c>
      <c r="D66" s="7" t="s">
        <v>177</v>
      </c>
      <c r="E66" s="8">
        <f t="shared" si="1"/>
        <v>35199837</v>
      </c>
      <c r="F66" s="9">
        <v>3519983.7</v>
      </c>
      <c r="G66" s="9">
        <v>3519983.7</v>
      </c>
      <c r="H66" s="9">
        <v>3519983.7</v>
      </c>
      <c r="I66" s="9">
        <v>3519983.7</v>
      </c>
      <c r="J66" s="9">
        <v>3519983.7</v>
      </c>
      <c r="K66" s="9">
        <v>3519983.7</v>
      </c>
      <c r="L66" s="9">
        <v>3519983.7</v>
      </c>
      <c r="M66" s="9">
        <v>3519983.7</v>
      </c>
      <c r="N66" s="9">
        <v>3519983.7</v>
      </c>
      <c r="O66" s="9">
        <v>3519983.7</v>
      </c>
      <c r="P66" s="9">
        <v>0</v>
      </c>
      <c r="Q66" s="9">
        <v>0</v>
      </c>
    </row>
    <row r="67" spans="1:17" ht="33.75">
      <c r="A67" s="6" t="s">
        <v>568</v>
      </c>
      <c r="B67" s="6" t="s">
        <v>178</v>
      </c>
      <c r="C67" s="7" t="s">
        <v>179</v>
      </c>
      <c r="D67" s="7" t="s">
        <v>179</v>
      </c>
      <c r="E67" s="8">
        <f t="shared" si="1"/>
        <v>27373733.999999996</v>
      </c>
      <c r="F67" s="9">
        <v>2737373.4</v>
      </c>
      <c r="G67" s="9">
        <v>2737373.4</v>
      </c>
      <c r="H67" s="9">
        <v>2737373.4</v>
      </c>
      <c r="I67" s="9">
        <v>2737373.4</v>
      </c>
      <c r="J67" s="9">
        <v>2737373.4</v>
      </c>
      <c r="K67" s="9">
        <v>2737373.4</v>
      </c>
      <c r="L67" s="9">
        <v>2737373.4</v>
      </c>
      <c r="M67" s="9">
        <v>2737373.4</v>
      </c>
      <c r="N67" s="9">
        <v>2737373.4</v>
      </c>
      <c r="O67" s="9">
        <v>2737373.4</v>
      </c>
      <c r="P67" s="9">
        <v>0</v>
      </c>
      <c r="Q67" s="9">
        <v>0</v>
      </c>
    </row>
    <row r="68" spans="1:17">
      <c r="A68" s="6" t="s">
        <v>569</v>
      </c>
      <c r="B68" s="6" t="s">
        <v>180</v>
      </c>
      <c r="C68" s="7" t="s">
        <v>181</v>
      </c>
      <c r="D68" s="7" t="s">
        <v>181</v>
      </c>
      <c r="E68" s="8">
        <f t="shared" ref="E68:E131" si="2">SUM(F68:Q68)</f>
        <v>17758635</v>
      </c>
      <c r="F68" s="9">
        <v>1775863.5</v>
      </c>
      <c r="G68" s="9">
        <v>1775863.5</v>
      </c>
      <c r="H68" s="9">
        <v>1775863.5</v>
      </c>
      <c r="I68" s="9">
        <v>1775863.5</v>
      </c>
      <c r="J68" s="9">
        <v>1775863.5</v>
      </c>
      <c r="K68" s="9">
        <v>1775863.5</v>
      </c>
      <c r="L68" s="9">
        <v>1775863.5</v>
      </c>
      <c r="M68" s="9">
        <v>1775863.5</v>
      </c>
      <c r="N68" s="9">
        <v>1775863.5</v>
      </c>
      <c r="O68" s="9">
        <v>1775863.5</v>
      </c>
      <c r="P68" s="9">
        <v>0</v>
      </c>
      <c r="Q68" s="9">
        <v>0</v>
      </c>
    </row>
    <row r="69" spans="1:17" ht="22.5">
      <c r="A69" s="6" t="s">
        <v>570</v>
      </c>
      <c r="B69" s="6" t="s">
        <v>182</v>
      </c>
      <c r="C69" s="7" t="s">
        <v>183</v>
      </c>
      <c r="D69" s="7" t="s">
        <v>183</v>
      </c>
      <c r="E69" s="8">
        <f t="shared" si="2"/>
        <v>26367025</v>
      </c>
      <c r="F69" s="9">
        <v>2636702.5</v>
      </c>
      <c r="G69" s="9">
        <v>2636702.5</v>
      </c>
      <c r="H69" s="9">
        <v>2636702.5</v>
      </c>
      <c r="I69" s="9">
        <v>2636702.5</v>
      </c>
      <c r="J69" s="9">
        <v>2636702.5</v>
      </c>
      <c r="K69" s="9">
        <v>2636702.5</v>
      </c>
      <c r="L69" s="9">
        <v>2636702.5</v>
      </c>
      <c r="M69" s="9">
        <v>2636702.5</v>
      </c>
      <c r="N69" s="9">
        <v>2636702.5</v>
      </c>
      <c r="O69" s="9">
        <v>2636702.5</v>
      </c>
      <c r="P69" s="9">
        <v>0</v>
      </c>
      <c r="Q69" s="9">
        <v>0</v>
      </c>
    </row>
    <row r="70" spans="1:17" ht="22.5">
      <c r="A70" s="6" t="s">
        <v>571</v>
      </c>
      <c r="B70" s="6" t="s">
        <v>184</v>
      </c>
      <c r="C70" s="7" t="s">
        <v>185</v>
      </c>
      <c r="D70" s="7" t="s">
        <v>185</v>
      </c>
      <c r="E70" s="8">
        <f t="shared" si="2"/>
        <v>25981106.000000004</v>
      </c>
      <c r="F70" s="9">
        <v>2598110.6</v>
      </c>
      <c r="G70" s="9">
        <v>2598110.6</v>
      </c>
      <c r="H70" s="9">
        <v>2598110.6</v>
      </c>
      <c r="I70" s="9">
        <v>2598110.6</v>
      </c>
      <c r="J70" s="9">
        <v>2598110.6</v>
      </c>
      <c r="K70" s="9">
        <v>2598110.6</v>
      </c>
      <c r="L70" s="9">
        <v>2598110.6</v>
      </c>
      <c r="M70" s="9">
        <v>2598110.6</v>
      </c>
      <c r="N70" s="9">
        <v>2598110.6</v>
      </c>
      <c r="O70" s="9">
        <v>2598110.6</v>
      </c>
      <c r="P70" s="9">
        <v>0</v>
      </c>
      <c r="Q70" s="9">
        <v>0</v>
      </c>
    </row>
    <row r="71" spans="1:17" ht="22.5">
      <c r="A71" s="6" t="s">
        <v>572</v>
      </c>
      <c r="B71" s="6" t="s">
        <v>186</v>
      </c>
      <c r="C71" s="7" t="s">
        <v>187</v>
      </c>
      <c r="D71" s="7" t="s">
        <v>187</v>
      </c>
      <c r="E71" s="8">
        <f t="shared" si="2"/>
        <v>53250787.999999993</v>
      </c>
      <c r="F71" s="9">
        <v>5325078.8</v>
      </c>
      <c r="G71" s="9">
        <v>5325078.8</v>
      </c>
      <c r="H71" s="9">
        <v>5325078.8</v>
      </c>
      <c r="I71" s="9">
        <v>5325078.8</v>
      </c>
      <c r="J71" s="9">
        <v>5325078.8</v>
      </c>
      <c r="K71" s="9">
        <v>5325078.8</v>
      </c>
      <c r="L71" s="9">
        <v>5325078.8</v>
      </c>
      <c r="M71" s="9">
        <v>5325078.8</v>
      </c>
      <c r="N71" s="9">
        <v>5325078.8</v>
      </c>
      <c r="O71" s="9">
        <v>5325078.8</v>
      </c>
      <c r="P71" s="9">
        <v>0</v>
      </c>
      <c r="Q71" s="9">
        <v>0</v>
      </c>
    </row>
    <row r="72" spans="1:17" ht="22.5">
      <c r="A72" s="6" t="s">
        <v>573</v>
      </c>
      <c r="B72" s="6" t="s">
        <v>188</v>
      </c>
      <c r="C72" s="7" t="s">
        <v>189</v>
      </c>
      <c r="D72" s="7" t="s">
        <v>189</v>
      </c>
      <c r="E72" s="8">
        <f t="shared" si="2"/>
        <v>19411851</v>
      </c>
      <c r="F72" s="9">
        <v>1941185.1</v>
      </c>
      <c r="G72" s="9">
        <v>1941185.1</v>
      </c>
      <c r="H72" s="9">
        <v>1941185.1</v>
      </c>
      <c r="I72" s="9">
        <v>1941185.1</v>
      </c>
      <c r="J72" s="9">
        <v>1941185.1</v>
      </c>
      <c r="K72" s="9">
        <v>1941185.1</v>
      </c>
      <c r="L72" s="9">
        <v>1941185.1</v>
      </c>
      <c r="M72" s="9">
        <v>1941185.1</v>
      </c>
      <c r="N72" s="9">
        <v>1941185.1</v>
      </c>
      <c r="O72" s="9">
        <v>1941185.1</v>
      </c>
      <c r="P72" s="9">
        <v>0</v>
      </c>
      <c r="Q72" s="9">
        <v>0</v>
      </c>
    </row>
    <row r="73" spans="1:17" ht="22.5">
      <c r="A73" s="6" t="s">
        <v>574</v>
      </c>
      <c r="B73" s="6" t="s">
        <v>190</v>
      </c>
      <c r="C73" s="7" t="s">
        <v>191</v>
      </c>
      <c r="D73" s="7" t="s">
        <v>191</v>
      </c>
      <c r="E73" s="8">
        <f t="shared" si="2"/>
        <v>119260520.99999997</v>
      </c>
      <c r="F73" s="9">
        <v>11926052.1</v>
      </c>
      <c r="G73" s="9">
        <v>11926052.1</v>
      </c>
      <c r="H73" s="9">
        <v>11926052.1</v>
      </c>
      <c r="I73" s="9">
        <v>11926052.1</v>
      </c>
      <c r="J73" s="9">
        <v>11926052.1</v>
      </c>
      <c r="K73" s="9">
        <v>11926052.1</v>
      </c>
      <c r="L73" s="9">
        <v>11926052.1</v>
      </c>
      <c r="M73" s="9">
        <v>11926052.1</v>
      </c>
      <c r="N73" s="9">
        <v>11926052.1</v>
      </c>
      <c r="O73" s="9">
        <v>11926052.1</v>
      </c>
      <c r="P73" s="9">
        <v>0</v>
      </c>
      <c r="Q73" s="9">
        <v>0</v>
      </c>
    </row>
    <row r="74" spans="1:17">
      <c r="A74" s="6" t="s">
        <v>575</v>
      </c>
      <c r="B74" s="6" t="s">
        <v>192</v>
      </c>
      <c r="C74" s="7" t="s">
        <v>193</v>
      </c>
      <c r="D74" s="7" t="s">
        <v>193</v>
      </c>
      <c r="E74" s="8">
        <f t="shared" si="2"/>
        <v>68092187.000000015</v>
      </c>
      <c r="F74" s="9">
        <v>6809218.7000000002</v>
      </c>
      <c r="G74" s="9">
        <v>6809218.7000000002</v>
      </c>
      <c r="H74" s="9">
        <v>6809218.7000000002</v>
      </c>
      <c r="I74" s="9">
        <v>6809218.7000000002</v>
      </c>
      <c r="J74" s="9">
        <v>6809218.7000000002</v>
      </c>
      <c r="K74" s="9">
        <v>6809218.7000000002</v>
      </c>
      <c r="L74" s="9">
        <v>6809218.7000000002</v>
      </c>
      <c r="M74" s="9">
        <v>6809218.7000000002</v>
      </c>
      <c r="N74" s="9">
        <v>6809218.7000000002</v>
      </c>
      <c r="O74" s="9">
        <v>6809218.7000000002</v>
      </c>
      <c r="P74" s="9">
        <v>0</v>
      </c>
      <c r="Q74" s="9">
        <v>0</v>
      </c>
    </row>
    <row r="75" spans="1:17" ht="22.5">
      <c r="A75" s="6" t="s">
        <v>576</v>
      </c>
      <c r="B75" s="6" t="s">
        <v>194</v>
      </c>
      <c r="C75" s="7" t="s">
        <v>195</v>
      </c>
      <c r="D75" s="7" t="s">
        <v>195</v>
      </c>
      <c r="E75" s="8">
        <f t="shared" si="2"/>
        <v>19455341.999999996</v>
      </c>
      <c r="F75" s="9">
        <v>1945534.2</v>
      </c>
      <c r="G75" s="9">
        <v>1945534.2</v>
      </c>
      <c r="H75" s="9">
        <v>1945534.2</v>
      </c>
      <c r="I75" s="9">
        <v>1945534.2</v>
      </c>
      <c r="J75" s="9">
        <v>1945534.2</v>
      </c>
      <c r="K75" s="9">
        <v>1945534.2</v>
      </c>
      <c r="L75" s="9">
        <v>1945534.2</v>
      </c>
      <c r="M75" s="9">
        <v>1945534.2</v>
      </c>
      <c r="N75" s="9">
        <v>1945534.2</v>
      </c>
      <c r="O75" s="9">
        <v>1945534.2</v>
      </c>
      <c r="P75" s="9">
        <v>0</v>
      </c>
      <c r="Q75" s="9">
        <v>0</v>
      </c>
    </row>
    <row r="76" spans="1:17">
      <c r="A76" s="6" t="s">
        <v>577</v>
      </c>
      <c r="B76" s="6" t="s">
        <v>196</v>
      </c>
      <c r="C76" s="7" t="s">
        <v>197</v>
      </c>
      <c r="D76" s="7" t="s">
        <v>197</v>
      </c>
      <c r="E76" s="8">
        <f t="shared" si="2"/>
        <v>62643920</v>
      </c>
      <c r="F76" s="9">
        <v>6264392</v>
      </c>
      <c r="G76" s="9">
        <v>6264392</v>
      </c>
      <c r="H76" s="9">
        <v>6264392</v>
      </c>
      <c r="I76" s="9">
        <v>6264392</v>
      </c>
      <c r="J76" s="9">
        <v>6264392</v>
      </c>
      <c r="K76" s="9">
        <v>6264392</v>
      </c>
      <c r="L76" s="9">
        <v>6264392</v>
      </c>
      <c r="M76" s="9">
        <v>6264392</v>
      </c>
      <c r="N76" s="9">
        <v>6264392</v>
      </c>
      <c r="O76" s="9">
        <v>6264392</v>
      </c>
      <c r="P76" s="9">
        <v>0</v>
      </c>
      <c r="Q76" s="9">
        <v>0</v>
      </c>
    </row>
    <row r="77" spans="1:17">
      <c r="A77" s="6" t="s">
        <v>578</v>
      </c>
      <c r="B77" s="6" t="s">
        <v>198</v>
      </c>
      <c r="C77" s="7" t="s">
        <v>199</v>
      </c>
      <c r="D77" s="7" t="s">
        <v>199</v>
      </c>
      <c r="E77" s="8">
        <f t="shared" si="2"/>
        <v>31108713.999999993</v>
      </c>
      <c r="F77" s="9">
        <v>3110871.4</v>
      </c>
      <c r="G77" s="9">
        <v>3110871.4</v>
      </c>
      <c r="H77" s="9">
        <v>3110871.4</v>
      </c>
      <c r="I77" s="9">
        <v>3110871.4</v>
      </c>
      <c r="J77" s="9">
        <v>3110871.4</v>
      </c>
      <c r="K77" s="9">
        <v>3110871.4</v>
      </c>
      <c r="L77" s="9">
        <v>3110871.4</v>
      </c>
      <c r="M77" s="9">
        <v>3110871.4</v>
      </c>
      <c r="N77" s="9">
        <v>3110871.4</v>
      </c>
      <c r="O77" s="9">
        <v>3110871.4</v>
      </c>
      <c r="P77" s="9">
        <v>0</v>
      </c>
      <c r="Q77" s="9">
        <v>0</v>
      </c>
    </row>
    <row r="78" spans="1:17" ht="22.5">
      <c r="A78" s="6" t="s">
        <v>579</v>
      </c>
      <c r="B78" s="6" t="s">
        <v>200</v>
      </c>
      <c r="C78" s="7" t="s">
        <v>201</v>
      </c>
      <c r="D78" s="7" t="s">
        <v>201</v>
      </c>
      <c r="E78" s="8">
        <f t="shared" si="2"/>
        <v>48832236.000000007</v>
      </c>
      <c r="F78" s="9">
        <v>4883223.5999999996</v>
      </c>
      <c r="G78" s="9">
        <v>4883223.5999999996</v>
      </c>
      <c r="H78" s="9">
        <v>4883223.5999999996</v>
      </c>
      <c r="I78" s="9">
        <v>4883223.5999999996</v>
      </c>
      <c r="J78" s="9">
        <v>4883223.5999999996</v>
      </c>
      <c r="K78" s="9">
        <v>4883223.5999999996</v>
      </c>
      <c r="L78" s="9">
        <v>4883223.5999999996</v>
      </c>
      <c r="M78" s="9">
        <v>4883223.5999999996</v>
      </c>
      <c r="N78" s="9">
        <v>4883223.5999999996</v>
      </c>
      <c r="O78" s="9">
        <v>4883223.5999999996</v>
      </c>
      <c r="P78" s="9">
        <v>0</v>
      </c>
      <c r="Q78" s="9">
        <v>0</v>
      </c>
    </row>
    <row r="79" spans="1:17" ht="22.5">
      <c r="A79" s="6" t="s">
        <v>580</v>
      </c>
      <c r="B79" s="6" t="s">
        <v>202</v>
      </c>
      <c r="C79" s="7" t="s">
        <v>203</v>
      </c>
      <c r="D79" s="7" t="s">
        <v>203</v>
      </c>
      <c r="E79" s="8">
        <f t="shared" si="2"/>
        <v>24216216.000000004</v>
      </c>
      <c r="F79" s="9">
        <v>2421621.6</v>
      </c>
      <c r="G79" s="9">
        <v>2421621.6</v>
      </c>
      <c r="H79" s="9">
        <v>2421621.6</v>
      </c>
      <c r="I79" s="9">
        <v>2421621.6</v>
      </c>
      <c r="J79" s="9">
        <v>2421621.6</v>
      </c>
      <c r="K79" s="9">
        <v>2421621.6</v>
      </c>
      <c r="L79" s="9">
        <v>2421621.6</v>
      </c>
      <c r="M79" s="9">
        <v>2421621.6</v>
      </c>
      <c r="N79" s="9">
        <v>2421621.6</v>
      </c>
      <c r="O79" s="9">
        <v>2421621.6</v>
      </c>
      <c r="P79" s="9">
        <v>0</v>
      </c>
      <c r="Q79" s="9">
        <v>0</v>
      </c>
    </row>
    <row r="80" spans="1:17" ht="22.5">
      <c r="A80" s="6" t="s">
        <v>581</v>
      </c>
      <c r="B80" s="6" t="s">
        <v>204</v>
      </c>
      <c r="C80" s="7" t="s">
        <v>205</v>
      </c>
      <c r="D80" s="7" t="s">
        <v>205</v>
      </c>
      <c r="E80" s="8">
        <f t="shared" si="2"/>
        <v>53351848.999999993</v>
      </c>
      <c r="F80" s="9">
        <v>5335184.9000000004</v>
      </c>
      <c r="G80" s="9">
        <v>5335184.9000000004</v>
      </c>
      <c r="H80" s="9">
        <v>5335184.9000000004</v>
      </c>
      <c r="I80" s="9">
        <v>5335184.9000000004</v>
      </c>
      <c r="J80" s="9">
        <v>5335184.9000000004</v>
      </c>
      <c r="K80" s="9">
        <v>5335184.9000000004</v>
      </c>
      <c r="L80" s="9">
        <v>5335184.9000000004</v>
      </c>
      <c r="M80" s="9">
        <v>5335184.9000000004</v>
      </c>
      <c r="N80" s="9">
        <v>5335184.9000000004</v>
      </c>
      <c r="O80" s="9">
        <v>5335184.9000000004</v>
      </c>
      <c r="P80" s="9">
        <v>0</v>
      </c>
      <c r="Q80" s="9">
        <v>0</v>
      </c>
    </row>
    <row r="81" spans="1:17">
      <c r="A81" s="6" t="s">
        <v>582</v>
      </c>
      <c r="B81" s="6" t="s">
        <v>206</v>
      </c>
      <c r="C81" s="7" t="s">
        <v>207</v>
      </c>
      <c r="D81" s="7" t="s">
        <v>207</v>
      </c>
      <c r="E81" s="8">
        <f t="shared" si="2"/>
        <v>7828360</v>
      </c>
      <c r="F81" s="9">
        <v>782836</v>
      </c>
      <c r="G81" s="9">
        <v>782836</v>
      </c>
      <c r="H81" s="9">
        <v>782836</v>
      </c>
      <c r="I81" s="9">
        <v>782836</v>
      </c>
      <c r="J81" s="9">
        <v>782836</v>
      </c>
      <c r="K81" s="9">
        <v>782836</v>
      </c>
      <c r="L81" s="9">
        <v>782836</v>
      </c>
      <c r="M81" s="9">
        <v>782836</v>
      </c>
      <c r="N81" s="9">
        <v>782836</v>
      </c>
      <c r="O81" s="9">
        <v>782836</v>
      </c>
      <c r="P81" s="9">
        <v>0</v>
      </c>
      <c r="Q81" s="9">
        <v>0</v>
      </c>
    </row>
    <row r="82" spans="1:17" ht="22.5">
      <c r="A82" s="6" t="s">
        <v>583</v>
      </c>
      <c r="B82" s="6" t="s">
        <v>208</v>
      </c>
      <c r="C82" s="7" t="s">
        <v>209</v>
      </c>
      <c r="D82" s="7" t="s">
        <v>209</v>
      </c>
      <c r="E82" s="8">
        <f t="shared" si="2"/>
        <v>12225233.000000002</v>
      </c>
      <c r="F82" s="9">
        <v>1222523.3</v>
      </c>
      <c r="G82" s="9">
        <v>1222523.3</v>
      </c>
      <c r="H82" s="9">
        <v>1222523.3</v>
      </c>
      <c r="I82" s="9">
        <v>1222523.3</v>
      </c>
      <c r="J82" s="9">
        <v>1222523.3</v>
      </c>
      <c r="K82" s="9">
        <v>1222523.3</v>
      </c>
      <c r="L82" s="9">
        <v>1222523.3</v>
      </c>
      <c r="M82" s="9">
        <v>1222523.3</v>
      </c>
      <c r="N82" s="9">
        <v>1222523.3</v>
      </c>
      <c r="O82" s="9">
        <v>1222523.3</v>
      </c>
      <c r="P82" s="9">
        <v>0</v>
      </c>
      <c r="Q82" s="9">
        <v>0</v>
      </c>
    </row>
    <row r="83" spans="1:17" ht="22.5">
      <c r="A83" s="6" t="s">
        <v>584</v>
      </c>
      <c r="B83" s="6" t="s">
        <v>210</v>
      </c>
      <c r="C83" s="7" t="s">
        <v>211</v>
      </c>
      <c r="D83" s="7" t="s">
        <v>211</v>
      </c>
      <c r="E83" s="8">
        <f t="shared" si="2"/>
        <v>14107899.000000002</v>
      </c>
      <c r="F83" s="9">
        <v>1410789.9</v>
      </c>
      <c r="G83" s="9">
        <v>1410789.9</v>
      </c>
      <c r="H83" s="9">
        <v>1410789.9</v>
      </c>
      <c r="I83" s="9">
        <v>1410789.9</v>
      </c>
      <c r="J83" s="9">
        <v>1410789.9</v>
      </c>
      <c r="K83" s="9">
        <v>1410789.9</v>
      </c>
      <c r="L83" s="9">
        <v>1410789.9</v>
      </c>
      <c r="M83" s="9">
        <v>1410789.9</v>
      </c>
      <c r="N83" s="9">
        <v>1410789.9</v>
      </c>
      <c r="O83" s="9">
        <v>1410789.9</v>
      </c>
      <c r="P83" s="9">
        <v>0</v>
      </c>
      <c r="Q83" s="9">
        <v>0</v>
      </c>
    </row>
    <row r="84" spans="1:17">
      <c r="A84" s="6" t="s">
        <v>585</v>
      </c>
      <c r="B84" s="6" t="s">
        <v>212</v>
      </c>
      <c r="C84" s="7" t="s">
        <v>213</v>
      </c>
      <c r="D84" s="7" t="s">
        <v>213</v>
      </c>
      <c r="E84" s="8">
        <f t="shared" si="2"/>
        <v>14530130</v>
      </c>
      <c r="F84" s="9">
        <v>1453013</v>
      </c>
      <c r="G84" s="9">
        <v>1453013</v>
      </c>
      <c r="H84" s="9">
        <v>1453013</v>
      </c>
      <c r="I84" s="9">
        <v>1453013</v>
      </c>
      <c r="J84" s="9">
        <v>1453013</v>
      </c>
      <c r="K84" s="9">
        <v>1453013</v>
      </c>
      <c r="L84" s="9">
        <v>1453013</v>
      </c>
      <c r="M84" s="9">
        <v>1453013</v>
      </c>
      <c r="N84" s="9">
        <v>1453013</v>
      </c>
      <c r="O84" s="9">
        <v>1453013</v>
      </c>
      <c r="P84" s="9">
        <v>0</v>
      </c>
      <c r="Q84" s="9">
        <v>0</v>
      </c>
    </row>
    <row r="85" spans="1:17" ht="22.5">
      <c r="A85" s="6" t="s">
        <v>586</v>
      </c>
      <c r="B85" s="6" t="s">
        <v>214</v>
      </c>
      <c r="C85" s="7" t="s">
        <v>215</v>
      </c>
      <c r="D85" s="7" t="s">
        <v>215</v>
      </c>
      <c r="E85" s="8">
        <f t="shared" si="2"/>
        <v>68185957.999999985</v>
      </c>
      <c r="F85" s="9">
        <v>6818595.7999999998</v>
      </c>
      <c r="G85" s="9">
        <v>6818595.7999999998</v>
      </c>
      <c r="H85" s="9">
        <v>6818595.7999999998</v>
      </c>
      <c r="I85" s="9">
        <v>6818595.7999999998</v>
      </c>
      <c r="J85" s="9">
        <v>6818595.7999999998</v>
      </c>
      <c r="K85" s="9">
        <v>6818595.7999999998</v>
      </c>
      <c r="L85" s="9">
        <v>6818595.7999999998</v>
      </c>
      <c r="M85" s="9">
        <v>6818595.7999999998</v>
      </c>
      <c r="N85" s="9">
        <v>6818595.7999999998</v>
      </c>
      <c r="O85" s="9">
        <v>6818595.7999999998</v>
      </c>
      <c r="P85" s="9">
        <v>0</v>
      </c>
      <c r="Q85" s="9">
        <v>0</v>
      </c>
    </row>
    <row r="86" spans="1:17">
      <c r="A86" s="6" t="s">
        <v>587</v>
      </c>
      <c r="B86" s="6" t="s">
        <v>216</v>
      </c>
      <c r="C86" s="7" t="s">
        <v>217</v>
      </c>
      <c r="D86" s="7" t="s">
        <v>217</v>
      </c>
      <c r="E86" s="8">
        <f t="shared" si="2"/>
        <v>23880498.999999996</v>
      </c>
      <c r="F86" s="9">
        <v>2388049.9</v>
      </c>
      <c r="G86" s="9">
        <v>2388049.9</v>
      </c>
      <c r="H86" s="9">
        <v>2388049.9</v>
      </c>
      <c r="I86" s="9">
        <v>2388049.9</v>
      </c>
      <c r="J86" s="9">
        <v>2388049.9</v>
      </c>
      <c r="K86" s="9">
        <v>2388049.9</v>
      </c>
      <c r="L86" s="9">
        <v>2388049.9</v>
      </c>
      <c r="M86" s="9">
        <v>2388049.9</v>
      </c>
      <c r="N86" s="9">
        <v>2388049.9</v>
      </c>
      <c r="O86" s="9">
        <v>2388049.9</v>
      </c>
      <c r="P86" s="9">
        <v>0</v>
      </c>
      <c r="Q86" s="9">
        <v>0</v>
      </c>
    </row>
    <row r="87" spans="1:17" ht="22.5">
      <c r="A87" s="6" t="s">
        <v>588</v>
      </c>
      <c r="B87" s="6" t="s">
        <v>218</v>
      </c>
      <c r="C87" s="7" t="s">
        <v>219</v>
      </c>
      <c r="D87" s="7" t="s">
        <v>219</v>
      </c>
      <c r="E87" s="8">
        <f t="shared" si="2"/>
        <v>75283251</v>
      </c>
      <c r="F87" s="9">
        <v>7528325.0999999996</v>
      </c>
      <c r="G87" s="9">
        <v>7528325.0999999996</v>
      </c>
      <c r="H87" s="9">
        <v>7528325.0999999996</v>
      </c>
      <c r="I87" s="9">
        <v>7528325.0999999996</v>
      </c>
      <c r="J87" s="9">
        <v>7528325.0999999996</v>
      </c>
      <c r="K87" s="9">
        <v>7528325.0999999996</v>
      </c>
      <c r="L87" s="9">
        <v>7528325.0999999996</v>
      </c>
      <c r="M87" s="9">
        <v>7528325.0999999996</v>
      </c>
      <c r="N87" s="9">
        <v>7528325.0999999996</v>
      </c>
      <c r="O87" s="9">
        <v>7528325.0999999996</v>
      </c>
      <c r="P87" s="9">
        <v>0</v>
      </c>
      <c r="Q87" s="9">
        <v>0</v>
      </c>
    </row>
    <row r="88" spans="1:17">
      <c r="A88" s="6" t="s">
        <v>589</v>
      </c>
      <c r="B88" s="6" t="s">
        <v>220</v>
      </c>
      <c r="C88" s="7" t="s">
        <v>221</v>
      </c>
      <c r="D88" s="7" t="s">
        <v>221</v>
      </c>
      <c r="E88" s="8">
        <f t="shared" si="2"/>
        <v>34717350</v>
      </c>
      <c r="F88" s="9">
        <v>3471735</v>
      </c>
      <c r="G88" s="9">
        <v>3471735</v>
      </c>
      <c r="H88" s="9">
        <v>3471735</v>
      </c>
      <c r="I88" s="9">
        <v>3471735</v>
      </c>
      <c r="J88" s="9">
        <v>3471735</v>
      </c>
      <c r="K88" s="9">
        <v>3471735</v>
      </c>
      <c r="L88" s="9">
        <v>3471735</v>
      </c>
      <c r="M88" s="9">
        <v>3471735</v>
      </c>
      <c r="N88" s="9">
        <v>3471735</v>
      </c>
      <c r="O88" s="9">
        <v>3471735</v>
      </c>
      <c r="P88" s="9">
        <v>0</v>
      </c>
      <c r="Q88" s="9">
        <v>0</v>
      </c>
    </row>
    <row r="89" spans="1:17">
      <c r="A89" s="6" t="s">
        <v>590</v>
      </c>
      <c r="B89" s="6" t="s">
        <v>222</v>
      </c>
      <c r="C89" s="7" t="s">
        <v>223</v>
      </c>
      <c r="D89" s="7" t="s">
        <v>223</v>
      </c>
      <c r="E89" s="8">
        <f t="shared" si="2"/>
        <v>36685305</v>
      </c>
      <c r="F89" s="9">
        <v>3668530.5</v>
      </c>
      <c r="G89" s="9">
        <v>3668530.5</v>
      </c>
      <c r="H89" s="9">
        <v>3668530.5</v>
      </c>
      <c r="I89" s="9">
        <v>3668530.5</v>
      </c>
      <c r="J89" s="9">
        <v>3668530.5</v>
      </c>
      <c r="K89" s="9">
        <v>3668530.5</v>
      </c>
      <c r="L89" s="9">
        <v>3668530.5</v>
      </c>
      <c r="M89" s="9">
        <v>3668530.5</v>
      </c>
      <c r="N89" s="9">
        <v>3668530.5</v>
      </c>
      <c r="O89" s="9">
        <v>3668530.5</v>
      </c>
      <c r="P89" s="9">
        <v>0</v>
      </c>
      <c r="Q89" s="9">
        <v>0</v>
      </c>
    </row>
    <row r="90" spans="1:17">
      <c r="A90" s="6" t="s">
        <v>591</v>
      </c>
      <c r="B90" s="6" t="s">
        <v>224</v>
      </c>
      <c r="C90" s="7" t="s">
        <v>225</v>
      </c>
      <c r="D90" s="7" t="s">
        <v>225</v>
      </c>
      <c r="E90" s="8">
        <f t="shared" si="2"/>
        <v>16634710.999999998</v>
      </c>
      <c r="F90" s="9">
        <v>1663471.1</v>
      </c>
      <c r="G90" s="9">
        <v>1663471.1</v>
      </c>
      <c r="H90" s="9">
        <v>1663471.1</v>
      </c>
      <c r="I90" s="9">
        <v>1663471.1</v>
      </c>
      <c r="J90" s="9">
        <v>1663471.1</v>
      </c>
      <c r="K90" s="9">
        <v>1663471.1</v>
      </c>
      <c r="L90" s="9">
        <v>1663471.1</v>
      </c>
      <c r="M90" s="9">
        <v>1663471.1</v>
      </c>
      <c r="N90" s="9">
        <v>1663471.1</v>
      </c>
      <c r="O90" s="9">
        <v>1663471.1</v>
      </c>
      <c r="P90" s="9">
        <v>0</v>
      </c>
      <c r="Q90" s="9">
        <v>0</v>
      </c>
    </row>
    <row r="91" spans="1:17">
      <c r="A91" s="6" t="s">
        <v>592</v>
      </c>
      <c r="B91" s="6" t="s">
        <v>226</v>
      </c>
      <c r="C91" s="7" t="s">
        <v>227</v>
      </c>
      <c r="D91" s="7" t="s">
        <v>227</v>
      </c>
      <c r="E91" s="8">
        <f t="shared" si="2"/>
        <v>32332626.999999996</v>
      </c>
      <c r="F91" s="9">
        <v>3233262.7</v>
      </c>
      <c r="G91" s="9">
        <v>3233262.7</v>
      </c>
      <c r="H91" s="9">
        <v>3233262.7</v>
      </c>
      <c r="I91" s="9">
        <v>3233262.7</v>
      </c>
      <c r="J91" s="9">
        <v>3233262.7</v>
      </c>
      <c r="K91" s="9">
        <v>3233262.7</v>
      </c>
      <c r="L91" s="9">
        <v>3233262.7</v>
      </c>
      <c r="M91" s="9">
        <v>3233262.7</v>
      </c>
      <c r="N91" s="9">
        <v>3233262.7</v>
      </c>
      <c r="O91" s="9">
        <v>3233262.7</v>
      </c>
      <c r="P91" s="9">
        <v>0</v>
      </c>
      <c r="Q91" s="9">
        <v>0</v>
      </c>
    </row>
    <row r="92" spans="1:17" ht="22.5">
      <c r="A92" s="6" t="s">
        <v>593</v>
      </c>
      <c r="B92" s="6" t="s">
        <v>228</v>
      </c>
      <c r="C92" s="7" t="s">
        <v>229</v>
      </c>
      <c r="D92" s="7" t="s">
        <v>229</v>
      </c>
      <c r="E92" s="8">
        <f t="shared" si="2"/>
        <v>21026185</v>
      </c>
      <c r="F92" s="9">
        <v>2102618.5</v>
      </c>
      <c r="G92" s="9">
        <v>2102618.5</v>
      </c>
      <c r="H92" s="9">
        <v>2102618.5</v>
      </c>
      <c r="I92" s="9">
        <v>2102618.5</v>
      </c>
      <c r="J92" s="9">
        <v>2102618.5</v>
      </c>
      <c r="K92" s="9">
        <v>2102618.5</v>
      </c>
      <c r="L92" s="9">
        <v>2102618.5</v>
      </c>
      <c r="M92" s="9">
        <v>2102618.5</v>
      </c>
      <c r="N92" s="9">
        <v>2102618.5</v>
      </c>
      <c r="O92" s="9">
        <v>2102618.5</v>
      </c>
      <c r="P92" s="9">
        <v>0</v>
      </c>
      <c r="Q92" s="9">
        <v>0</v>
      </c>
    </row>
    <row r="93" spans="1:17" ht="22.5">
      <c r="A93" s="6" t="s">
        <v>594</v>
      </c>
      <c r="B93" s="6" t="s">
        <v>230</v>
      </c>
      <c r="C93" s="7" t="s">
        <v>231</v>
      </c>
      <c r="D93" s="7" t="s">
        <v>231</v>
      </c>
      <c r="E93" s="8">
        <f t="shared" si="2"/>
        <v>7958124.0000000019</v>
      </c>
      <c r="F93" s="9">
        <v>795812.4</v>
      </c>
      <c r="G93" s="9">
        <v>795812.4</v>
      </c>
      <c r="H93" s="9">
        <v>795812.4</v>
      </c>
      <c r="I93" s="9">
        <v>795812.4</v>
      </c>
      <c r="J93" s="9">
        <v>795812.4</v>
      </c>
      <c r="K93" s="9">
        <v>795812.4</v>
      </c>
      <c r="L93" s="9">
        <v>795812.4</v>
      </c>
      <c r="M93" s="9">
        <v>795812.4</v>
      </c>
      <c r="N93" s="9">
        <v>795812.4</v>
      </c>
      <c r="O93" s="9">
        <v>795812.4</v>
      </c>
      <c r="P93" s="9">
        <v>0</v>
      </c>
      <c r="Q93" s="9">
        <v>0</v>
      </c>
    </row>
    <row r="94" spans="1:17" ht="22.5">
      <c r="A94" s="6" t="s">
        <v>595</v>
      </c>
      <c r="B94" s="6" t="s">
        <v>232</v>
      </c>
      <c r="C94" s="7" t="s">
        <v>233</v>
      </c>
      <c r="D94" s="7" t="s">
        <v>233</v>
      </c>
      <c r="E94" s="8">
        <f t="shared" si="2"/>
        <v>19958075</v>
      </c>
      <c r="F94" s="9">
        <v>1995807.5</v>
      </c>
      <c r="G94" s="9">
        <v>1995807.5</v>
      </c>
      <c r="H94" s="9">
        <v>1995807.5</v>
      </c>
      <c r="I94" s="9">
        <v>1995807.5</v>
      </c>
      <c r="J94" s="9">
        <v>1995807.5</v>
      </c>
      <c r="K94" s="9">
        <v>1995807.5</v>
      </c>
      <c r="L94" s="9">
        <v>1995807.5</v>
      </c>
      <c r="M94" s="9">
        <v>1995807.5</v>
      </c>
      <c r="N94" s="9">
        <v>1995807.5</v>
      </c>
      <c r="O94" s="9">
        <v>1995807.5</v>
      </c>
      <c r="P94" s="9">
        <v>0</v>
      </c>
      <c r="Q94" s="9">
        <v>0</v>
      </c>
    </row>
    <row r="95" spans="1:17">
      <c r="A95" s="6" t="s">
        <v>596</v>
      </c>
      <c r="B95" s="6" t="s">
        <v>234</v>
      </c>
      <c r="C95" s="7" t="s">
        <v>235</v>
      </c>
      <c r="D95" s="7" t="s">
        <v>235</v>
      </c>
      <c r="E95" s="8">
        <f t="shared" si="2"/>
        <v>18526300</v>
      </c>
      <c r="F95" s="9">
        <v>1852630</v>
      </c>
      <c r="G95" s="9">
        <v>1852630</v>
      </c>
      <c r="H95" s="9">
        <v>1852630</v>
      </c>
      <c r="I95" s="9">
        <v>1852630</v>
      </c>
      <c r="J95" s="9">
        <v>1852630</v>
      </c>
      <c r="K95" s="9">
        <v>1852630</v>
      </c>
      <c r="L95" s="9">
        <v>1852630</v>
      </c>
      <c r="M95" s="9">
        <v>1852630</v>
      </c>
      <c r="N95" s="9">
        <v>1852630</v>
      </c>
      <c r="O95" s="9">
        <v>1852630</v>
      </c>
      <c r="P95" s="9">
        <v>0</v>
      </c>
      <c r="Q95" s="9">
        <v>0</v>
      </c>
    </row>
    <row r="96" spans="1:17">
      <c r="A96" s="6" t="s">
        <v>597</v>
      </c>
      <c r="B96" s="6" t="s">
        <v>236</v>
      </c>
      <c r="C96" s="7" t="s">
        <v>237</v>
      </c>
      <c r="D96" s="7" t="s">
        <v>237</v>
      </c>
      <c r="E96" s="8">
        <f t="shared" si="2"/>
        <v>33230678.999999993</v>
      </c>
      <c r="F96" s="9">
        <v>3323067.9</v>
      </c>
      <c r="G96" s="9">
        <v>3323067.9</v>
      </c>
      <c r="H96" s="9">
        <v>3323067.9</v>
      </c>
      <c r="I96" s="9">
        <v>3323067.9</v>
      </c>
      <c r="J96" s="9">
        <v>3323067.9</v>
      </c>
      <c r="K96" s="9">
        <v>3323067.9</v>
      </c>
      <c r="L96" s="9">
        <v>3323067.9</v>
      </c>
      <c r="M96" s="9">
        <v>3323067.9</v>
      </c>
      <c r="N96" s="9">
        <v>3323067.9</v>
      </c>
      <c r="O96" s="9">
        <v>3323067.9</v>
      </c>
      <c r="P96" s="9">
        <v>0</v>
      </c>
      <c r="Q96" s="9">
        <v>0</v>
      </c>
    </row>
    <row r="97" spans="1:17" ht="45">
      <c r="A97" s="6" t="s">
        <v>598</v>
      </c>
      <c r="B97" s="6" t="s">
        <v>238</v>
      </c>
      <c r="C97" s="7" t="s">
        <v>239</v>
      </c>
      <c r="D97" s="7" t="s">
        <v>239</v>
      </c>
      <c r="E97" s="8">
        <f t="shared" si="2"/>
        <v>1758975</v>
      </c>
      <c r="F97" s="9">
        <v>175897.5</v>
      </c>
      <c r="G97" s="9">
        <v>175897.5</v>
      </c>
      <c r="H97" s="9">
        <v>175897.5</v>
      </c>
      <c r="I97" s="9">
        <v>175897.5</v>
      </c>
      <c r="J97" s="9">
        <v>175897.5</v>
      </c>
      <c r="K97" s="9">
        <v>175897.5</v>
      </c>
      <c r="L97" s="9">
        <v>175897.5</v>
      </c>
      <c r="M97" s="9">
        <v>175897.5</v>
      </c>
      <c r="N97" s="9">
        <v>175897.5</v>
      </c>
      <c r="O97" s="9">
        <v>175897.5</v>
      </c>
      <c r="P97" s="9">
        <v>0</v>
      </c>
      <c r="Q97" s="9">
        <v>0</v>
      </c>
    </row>
    <row r="98" spans="1:17" ht="22.5">
      <c r="A98" s="6" t="s">
        <v>599</v>
      </c>
      <c r="B98" s="6" t="s">
        <v>240</v>
      </c>
      <c r="C98" s="7" t="s">
        <v>241</v>
      </c>
      <c r="D98" s="7" t="s">
        <v>241</v>
      </c>
      <c r="E98" s="8">
        <f t="shared" si="2"/>
        <v>6178307.9999999991</v>
      </c>
      <c r="F98" s="9">
        <v>617830.80000000005</v>
      </c>
      <c r="G98" s="9">
        <v>617830.80000000005</v>
      </c>
      <c r="H98" s="9">
        <v>617830.80000000005</v>
      </c>
      <c r="I98" s="9">
        <v>617830.80000000005</v>
      </c>
      <c r="J98" s="9">
        <v>617830.80000000005</v>
      </c>
      <c r="K98" s="9">
        <v>617830.80000000005</v>
      </c>
      <c r="L98" s="9">
        <v>617830.80000000005</v>
      </c>
      <c r="M98" s="9">
        <v>617830.80000000005</v>
      </c>
      <c r="N98" s="9">
        <v>617830.80000000005</v>
      </c>
      <c r="O98" s="9">
        <v>617830.80000000005</v>
      </c>
      <c r="P98" s="9">
        <v>0</v>
      </c>
      <c r="Q98" s="9">
        <v>0</v>
      </c>
    </row>
    <row r="99" spans="1:17">
      <c r="A99" s="6" t="s">
        <v>600</v>
      </c>
      <c r="B99" s="6" t="s">
        <v>242</v>
      </c>
      <c r="C99" s="7" t="s">
        <v>243</v>
      </c>
      <c r="D99" s="7" t="s">
        <v>243</v>
      </c>
      <c r="E99" s="8">
        <f t="shared" si="2"/>
        <v>5378717.9999999991</v>
      </c>
      <c r="F99" s="9">
        <v>537871.80000000005</v>
      </c>
      <c r="G99" s="9">
        <v>537871.80000000005</v>
      </c>
      <c r="H99" s="9">
        <v>537871.80000000005</v>
      </c>
      <c r="I99" s="9">
        <v>537871.80000000005</v>
      </c>
      <c r="J99" s="9">
        <v>537871.80000000005</v>
      </c>
      <c r="K99" s="9">
        <v>537871.80000000005</v>
      </c>
      <c r="L99" s="9">
        <v>537871.80000000005</v>
      </c>
      <c r="M99" s="9">
        <v>537871.80000000005</v>
      </c>
      <c r="N99" s="9">
        <v>537871.80000000005</v>
      </c>
      <c r="O99" s="9">
        <v>537871.80000000005</v>
      </c>
      <c r="P99" s="9">
        <v>0</v>
      </c>
      <c r="Q99" s="9">
        <v>0</v>
      </c>
    </row>
    <row r="100" spans="1:17">
      <c r="A100" s="6" t="s">
        <v>601</v>
      </c>
      <c r="B100" s="6" t="s">
        <v>244</v>
      </c>
      <c r="C100" s="7" t="s">
        <v>245</v>
      </c>
      <c r="D100" s="7" t="s">
        <v>245</v>
      </c>
      <c r="E100" s="8">
        <f t="shared" si="2"/>
        <v>17204743.000000004</v>
      </c>
      <c r="F100" s="9">
        <v>1720474.3</v>
      </c>
      <c r="G100" s="9">
        <v>1720474.3</v>
      </c>
      <c r="H100" s="9">
        <v>1720474.3</v>
      </c>
      <c r="I100" s="9">
        <v>1720474.3</v>
      </c>
      <c r="J100" s="9">
        <v>1720474.3</v>
      </c>
      <c r="K100" s="9">
        <v>1720474.3</v>
      </c>
      <c r="L100" s="9">
        <v>1720474.3</v>
      </c>
      <c r="M100" s="9">
        <v>1720474.3</v>
      </c>
      <c r="N100" s="9">
        <v>1720474.3</v>
      </c>
      <c r="O100" s="9">
        <v>1720474.3</v>
      </c>
      <c r="P100" s="9">
        <v>0</v>
      </c>
      <c r="Q100" s="9">
        <v>0</v>
      </c>
    </row>
    <row r="101" spans="1:17" ht="22.5">
      <c r="A101" s="6" t="s">
        <v>602</v>
      </c>
      <c r="B101" s="6" t="s">
        <v>246</v>
      </c>
      <c r="C101" s="7" t="s">
        <v>247</v>
      </c>
      <c r="D101" s="7" t="s">
        <v>247</v>
      </c>
      <c r="E101" s="8">
        <f t="shared" si="2"/>
        <v>37811753</v>
      </c>
      <c r="F101" s="9">
        <v>3781175.3</v>
      </c>
      <c r="G101" s="9">
        <v>3781175.3</v>
      </c>
      <c r="H101" s="9">
        <v>3781175.3</v>
      </c>
      <c r="I101" s="9">
        <v>3781175.3</v>
      </c>
      <c r="J101" s="9">
        <v>3781175.3</v>
      </c>
      <c r="K101" s="9">
        <v>3781175.3</v>
      </c>
      <c r="L101" s="9">
        <v>3781175.3</v>
      </c>
      <c r="M101" s="9">
        <v>3781175.3</v>
      </c>
      <c r="N101" s="9">
        <v>3781175.3</v>
      </c>
      <c r="O101" s="9">
        <v>3781175.3</v>
      </c>
      <c r="P101" s="9">
        <v>0</v>
      </c>
      <c r="Q101" s="9">
        <v>0</v>
      </c>
    </row>
    <row r="102" spans="1:17">
      <c r="A102" s="6" t="s">
        <v>603</v>
      </c>
      <c r="B102" s="6" t="s">
        <v>248</v>
      </c>
      <c r="C102" s="7" t="s">
        <v>249</v>
      </c>
      <c r="D102" s="7" t="s">
        <v>249</v>
      </c>
      <c r="E102" s="8">
        <f t="shared" si="2"/>
        <v>28334730</v>
      </c>
      <c r="F102" s="9">
        <v>2833473</v>
      </c>
      <c r="G102" s="9">
        <v>2833473</v>
      </c>
      <c r="H102" s="9">
        <v>2833473</v>
      </c>
      <c r="I102" s="9">
        <v>2833473</v>
      </c>
      <c r="J102" s="9">
        <v>2833473</v>
      </c>
      <c r="K102" s="9">
        <v>2833473</v>
      </c>
      <c r="L102" s="9">
        <v>2833473</v>
      </c>
      <c r="M102" s="9">
        <v>2833473</v>
      </c>
      <c r="N102" s="9">
        <v>2833473</v>
      </c>
      <c r="O102" s="9">
        <v>2833473</v>
      </c>
      <c r="P102" s="9">
        <v>0</v>
      </c>
      <c r="Q102" s="9">
        <v>0</v>
      </c>
    </row>
    <row r="103" spans="1:17">
      <c r="A103" s="6" t="s">
        <v>604</v>
      </c>
      <c r="B103" s="6" t="s">
        <v>250</v>
      </c>
      <c r="C103" s="7" t="s">
        <v>251</v>
      </c>
      <c r="D103" s="7" t="s">
        <v>251</v>
      </c>
      <c r="E103" s="8">
        <f t="shared" si="2"/>
        <v>9824169.0000000019</v>
      </c>
      <c r="F103" s="9">
        <v>982416.9</v>
      </c>
      <c r="G103" s="9">
        <v>982416.9</v>
      </c>
      <c r="H103" s="9">
        <v>982416.9</v>
      </c>
      <c r="I103" s="9">
        <v>982416.9</v>
      </c>
      <c r="J103" s="9">
        <v>982416.9</v>
      </c>
      <c r="K103" s="9">
        <v>982416.9</v>
      </c>
      <c r="L103" s="9">
        <v>982416.9</v>
      </c>
      <c r="M103" s="9">
        <v>982416.9</v>
      </c>
      <c r="N103" s="9">
        <v>982416.9</v>
      </c>
      <c r="O103" s="9">
        <v>982416.9</v>
      </c>
      <c r="P103" s="9">
        <v>0</v>
      </c>
      <c r="Q103" s="9">
        <v>0</v>
      </c>
    </row>
    <row r="104" spans="1:17">
      <c r="A104" s="6" t="s">
        <v>605</v>
      </c>
      <c r="B104" s="6" t="s">
        <v>252</v>
      </c>
      <c r="C104" s="7" t="s">
        <v>253</v>
      </c>
      <c r="D104" s="7" t="s">
        <v>253</v>
      </c>
      <c r="E104" s="8">
        <f t="shared" si="2"/>
        <v>14626970</v>
      </c>
      <c r="F104" s="9">
        <v>1462697</v>
      </c>
      <c r="G104" s="9">
        <v>1462697</v>
      </c>
      <c r="H104" s="9">
        <v>1462697</v>
      </c>
      <c r="I104" s="9">
        <v>1462697</v>
      </c>
      <c r="J104" s="9">
        <v>1462697</v>
      </c>
      <c r="K104" s="9">
        <v>1462697</v>
      </c>
      <c r="L104" s="9">
        <v>1462697</v>
      </c>
      <c r="M104" s="9">
        <v>1462697</v>
      </c>
      <c r="N104" s="9">
        <v>1462697</v>
      </c>
      <c r="O104" s="9">
        <v>1462697</v>
      </c>
      <c r="P104" s="9">
        <v>0</v>
      </c>
      <c r="Q104" s="9">
        <v>0</v>
      </c>
    </row>
    <row r="105" spans="1:17" ht="22.5">
      <c r="A105" s="6" t="s">
        <v>606</v>
      </c>
      <c r="B105" s="6" t="s">
        <v>254</v>
      </c>
      <c r="C105" s="7" t="s">
        <v>255</v>
      </c>
      <c r="D105" s="7" t="s">
        <v>255</v>
      </c>
      <c r="E105" s="8">
        <f t="shared" si="2"/>
        <v>13579434.000000002</v>
      </c>
      <c r="F105" s="9">
        <v>1357943.4</v>
      </c>
      <c r="G105" s="9">
        <v>1357943.4</v>
      </c>
      <c r="H105" s="9">
        <v>1357943.4</v>
      </c>
      <c r="I105" s="9">
        <v>1357943.4</v>
      </c>
      <c r="J105" s="9">
        <v>1357943.4</v>
      </c>
      <c r="K105" s="9">
        <v>1357943.4</v>
      </c>
      <c r="L105" s="9">
        <v>1357943.4</v>
      </c>
      <c r="M105" s="9">
        <v>1357943.4</v>
      </c>
      <c r="N105" s="9">
        <v>1357943.4</v>
      </c>
      <c r="O105" s="9">
        <v>1357943.4</v>
      </c>
      <c r="P105" s="9">
        <v>0</v>
      </c>
      <c r="Q105" s="9">
        <v>0</v>
      </c>
    </row>
    <row r="106" spans="1:17">
      <c r="A106" s="6" t="s">
        <v>607</v>
      </c>
      <c r="B106" s="6" t="s">
        <v>256</v>
      </c>
      <c r="C106" s="7" t="s">
        <v>257</v>
      </c>
      <c r="D106" s="7" t="s">
        <v>257</v>
      </c>
      <c r="E106" s="8">
        <f t="shared" si="2"/>
        <v>34421626.000000007</v>
      </c>
      <c r="F106" s="9">
        <v>3442162.6</v>
      </c>
      <c r="G106" s="9">
        <v>3442162.6</v>
      </c>
      <c r="H106" s="9">
        <v>3442162.6</v>
      </c>
      <c r="I106" s="9">
        <v>3442162.6</v>
      </c>
      <c r="J106" s="9">
        <v>3442162.6</v>
      </c>
      <c r="K106" s="9">
        <v>3442162.6</v>
      </c>
      <c r="L106" s="9">
        <v>3442162.6</v>
      </c>
      <c r="M106" s="9">
        <v>3442162.6</v>
      </c>
      <c r="N106" s="9">
        <v>3442162.6</v>
      </c>
      <c r="O106" s="9">
        <v>3442162.6</v>
      </c>
      <c r="P106" s="9">
        <v>0</v>
      </c>
      <c r="Q106" s="9">
        <v>0</v>
      </c>
    </row>
    <row r="107" spans="1:17">
      <c r="A107" s="6" t="s">
        <v>608</v>
      </c>
      <c r="B107" s="6" t="s">
        <v>258</v>
      </c>
      <c r="C107" s="7" t="s">
        <v>259</v>
      </c>
      <c r="D107" s="7" t="s">
        <v>259</v>
      </c>
      <c r="E107" s="8">
        <f t="shared" si="2"/>
        <v>10962413.000000002</v>
      </c>
      <c r="F107" s="9">
        <v>1096241.3</v>
      </c>
      <c r="G107" s="9">
        <v>1096241.3</v>
      </c>
      <c r="H107" s="9">
        <v>1096241.3</v>
      </c>
      <c r="I107" s="9">
        <v>1096241.3</v>
      </c>
      <c r="J107" s="9">
        <v>1096241.3</v>
      </c>
      <c r="K107" s="9">
        <v>1096241.3</v>
      </c>
      <c r="L107" s="9">
        <v>1096241.3</v>
      </c>
      <c r="M107" s="9">
        <v>1096241.3</v>
      </c>
      <c r="N107" s="9">
        <v>1096241.3</v>
      </c>
      <c r="O107" s="9">
        <v>1096241.3</v>
      </c>
      <c r="P107" s="9">
        <v>0</v>
      </c>
      <c r="Q107" s="9">
        <v>0</v>
      </c>
    </row>
    <row r="108" spans="1:17">
      <c r="A108" s="6" t="s">
        <v>609</v>
      </c>
      <c r="B108" s="6" t="s">
        <v>260</v>
      </c>
      <c r="C108" s="7" t="s">
        <v>261</v>
      </c>
      <c r="D108" s="7" t="s">
        <v>261</v>
      </c>
      <c r="E108" s="8">
        <f t="shared" si="2"/>
        <v>48532257.999999993</v>
      </c>
      <c r="F108" s="9">
        <v>4853225.8</v>
      </c>
      <c r="G108" s="9">
        <v>4853225.8</v>
      </c>
      <c r="H108" s="9">
        <v>4853225.8</v>
      </c>
      <c r="I108" s="9">
        <v>4853225.8</v>
      </c>
      <c r="J108" s="9">
        <v>4853225.8</v>
      </c>
      <c r="K108" s="9">
        <v>4853225.8</v>
      </c>
      <c r="L108" s="9">
        <v>4853225.8</v>
      </c>
      <c r="M108" s="9">
        <v>4853225.8</v>
      </c>
      <c r="N108" s="9">
        <v>4853225.8</v>
      </c>
      <c r="O108" s="9">
        <v>4853225.8</v>
      </c>
      <c r="P108" s="9">
        <v>0</v>
      </c>
      <c r="Q108" s="9">
        <v>0</v>
      </c>
    </row>
    <row r="109" spans="1:17">
      <c r="A109" s="6" t="s">
        <v>610</v>
      </c>
      <c r="B109" s="6" t="s">
        <v>262</v>
      </c>
      <c r="C109" s="7" t="s">
        <v>263</v>
      </c>
      <c r="D109" s="7" t="s">
        <v>263</v>
      </c>
      <c r="E109" s="8">
        <f t="shared" si="2"/>
        <v>41539337</v>
      </c>
      <c r="F109" s="9">
        <v>4153933.7</v>
      </c>
      <c r="G109" s="9">
        <v>4153933.7</v>
      </c>
      <c r="H109" s="9">
        <v>4153933.7</v>
      </c>
      <c r="I109" s="9">
        <v>4153933.7</v>
      </c>
      <c r="J109" s="9">
        <v>4153933.7</v>
      </c>
      <c r="K109" s="9">
        <v>4153933.7</v>
      </c>
      <c r="L109" s="9">
        <v>4153933.7</v>
      </c>
      <c r="M109" s="9">
        <v>4153933.7</v>
      </c>
      <c r="N109" s="9">
        <v>4153933.7</v>
      </c>
      <c r="O109" s="9">
        <v>4153933.7</v>
      </c>
      <c r="P109" s="9">
        <v>0</v>
      </c>
      <c r="Q109" s="9">
        <v>0</v>
      </c>
    </row>
    <row r="110" spans="1:17">
      <c r="A110" s="6" t="s">
        <v>611</v>
      </c>
      <c r="B110" s="6" t="s">
        <v>264</v>
      </c>
      <c r="C110" s="7" t="s">
        <v>265</v>
      </c>
      <c r="D110" s="7" t="s">
        <v>265</v>
      </c>
      <c r="E110" s="8">
        <f t="shared" si="2"/>
        <v>19374040</v>
      </c>
      <c r="F110" s="9">
        <v>1937404</v>
      </c>
      <c r="G110" s="9">
        <v>1937404</v>
      </c>
      <c r="H110" s="9">
        <v>1937404</v>
      </c>
      <c r="I110" s="9">
        <v>1937404</v>
      </c>
      <c r="J110" s="9">
        <v>1937404</v>
      </c>
      <c r="K110" s="9">
        <v>1937404</v>
      </c>
      <c r="L110" s="9">
        <v>1937404</v>
      </c>
      <c r="M110" s="9">
        <v>1937404</v>
      </c>
      <c r="N110" s="9">
        <v>1937404</v>
      </c>
      <c r="O110" s="9">
        <v>1937404</v>
      </c>
      <c r="P110" s="9">
        <v>0</v>
      </c>
      <c r="Q110" s="9">
        <v>0</v>
      </c>
    </row>
    <row r="111" spans="1:17">
      <c r="A111" s="6" t="s">
        <v>612</v>
      </c>
      <c r="B111" s="6" t="s">
        <v>266</v>
      </c>
      <c r="C111" s="7" t="s">
        <v>267</v>
      </c>
      <c r="D111" s="7" t="s">
        <v>267</v>
      </c>
      <c r="E111" s="8">
        <f t="shared" si="2"/>
        <v>52666933.999999993</v>
      </c>
      <c r="F111" s="9">
        <v>5266693.4000000004</v>
      </c>
      <c r="G111" s="9">
        <v>5266693.4000000004</v>
      </c>
      <c r="H111" s="9">
        <v>5266693.4000000004</v>
      </c>
      <c r="I111" s="9">
        <v>5266693.4000000004</v>
      </c>
      <c r="J111" s="9">
        <v>5266693.4000000004</v>
      </c>
      <c r="K111" s="9">
        <v>5266693.4000000004</v>
      </c>
      <c r="L111" s="9">
        <v>5266693.4000000004</v>
      </c>
      <c r="M111" s="9">
        <v>5266693.4000000004</v>
      </c>
      <c r="N111" s="9">
        <v>5266693.4000000004</v>
      </c>
      <c r="O111" s="9">
        <v>5266693.4000000004</v>
      </c>
      <c r="P111" s="9">
        <v>0</v>
      </c>
      <c r="Q111" s="9">
        <v>0</v>
      </c>
    </row>
    <row r="112" spans="1:17" ht="22.5">
      <c r="A112" s="6" t="s">
        <v>613</v>
      </c>
      <c r="B112" s="6" t="s">
        <v>268</v>
      </c>
      <c r="C112" s="7" t="s">
        <v>269</v>
      </c>
      <c r="D112" s="7" t="s">
        <v>269</v>
      </c>
      <c r="E112" s="8">
        <f t="shared" si="2"/>
        <v>89385269.000000015</v>
      </c>
      <c r="F112" s="9">
        <v>8938526.9000000004</v>
      </c>
      <c r="G112" s="9">
        <v>8938526.9000000004</v>
      </c>
      <c r="H112" s="9">
        <v>8938526.9000000004</v>
      </c>
      <c r="I112" s="9">
        <v>8938526.9000000004</v>
      </c>
      <c r="J112" s="9">
        <v>8938526.9000000004</v>
      </c>
      <c r="K112" s="9">
        <v>8938526.9000000004</v>
      </c>
      <c r="L112" s="9">
        <v>8938526.9000000004</v>
      </c>
      <c r="M112" s="9">
        <v>8938526.9000000004</v>
      </c>
      <c r="N112" s="9">
        <v>8938526.9000000004</v>
      </c>
      <c r="O112" s="9">
        <v>8938526.9000000004</v>
      </c>
      <c r="P112" s="9">
        <v>0</v>
      </c>
      <c r="Q112" s="9">
        <v>0</v>
      </c>
    </row>
    <row r="113" spans="1:17">
      <c r="A113" s="6" t="s">
        <v>614</v>
      </c>
      <c r="B113" s="6" t="s">
        <v>270</v>
      </c>
      <c r="C113" s="7" t="s">
        <v>271</v>
      </c>
      <c r="D113" s="7" t="s">
        <v>271</v>
      </c>
      <c r="E113" s="8">
        <f t="shared" si="2"/>
        <v>51143257.999999993</v>
      </c>
      <c r="F113" s="9">
        <v>5114325.8</v>
      </c>
      <c r="G113" s="9">
        <v>5114325.8</v>
      </c>
      <c r="H113" s="9">
        <v>5114325.8</v>
      </c>
      <c r="I113" s="9">
        <v>5114325.8</v>
      </c>
      <c r="J113" s="9">
        <v>5114325.8</v>
      </c>
      <c r="K113" s="9">
        <v>5114325.8</v>
      </c>
      <c r="L113" s="9">
        <v>5114325.8</v>
      </c>
      <c r="M113" s="9">
        <v>5114325.8</v>
      </c>
      <c r="N113" s="9">
        <v>5114325.8</v>
      </c>
      <c r="O113" s="9">
        <v>5114325.8</v>
      </c>
      <c r="P113" s="9">
        <v>0</v>
      </c>
      <c r="Q113" s="9">
        <v>0</v>
      </c>
    </row>
    <row r="114" spans="1:17">
      <c r="A114" s="6" t="s">
        <v>615</v>
      </c>
      <c r="B114" s="6" t="s">
        <v>272</v>
      </c>
      <c r="C114" s="7" t="s">
        <v>273</v>
      </c>
      <c r="D114" s="7" t="s">
        <v>273</v>
      </c>
      <c r="E114" s="8">
        <f t="shared" si="2"/>
        <v>26388951.999999996</v>
      </c>
      <c r="F114" s="9">
        <v>2638895.2000000002</v>
      </c>
      <c r="G114" s="9">
        <v>2638895.2000000002</v>
      </c>
      <c r="H114" s="9">
        <v>2638895.2000000002</v>
      </c>
      <c r="I114" s="9">
        <v>2638895.2000000002</v>
      </c>
      <c r="J114" s="9">
        <v>2638895.2000000002</v>
      </c>
      <c r="K114" s="9">
        <v>2638895.2000000002</v>
      </c>
      <c r="L114" s="9">
        <v>2638895.2000000002</v>
      </c>
      <c r="M114" s="9">
        <v>2638895.2000000002</v>
      </c>
      <c r="N114" s="9">
        <v>2638895.2000000002</v>
      </c>
      <c r="O114" s="9">
        <v>2638895.2000000002</v>
      </c>
      <c r="P114" s="9">
        <v>0</v>
      </c>
      <c r="Q114" s="9">
        <v>0</v>
      </c>
    </row>
    <row r="115" spans="1:17">
      <c r="A115" s="6" t="s">
        <v>616</v>
      </c>
      <c r="B115" s="6" t="s">
        <v>274</v>
      </c>
      <c r="C115" s="7" t="s">
        <v>275</v>
      </c>
      <c r="D115" s="7" t="s">
        <v>275</v>
      </c>
      <c r="E115" s="8">
        <f t="shared" si="2"/>
        <v>12255695.999999998</v>
      </c>
      <c r="F115" s="9">
        <v>1225569.6000000001</v>
      </c>
      <c r="G115" s="9">
        <v>1225569.6000000001</v>
      </c>
      <c r="H115" s="9">
        <v>1225569.6000000001</v>
      </c>
      <c r="I115" s="9">
        <v>1225569.6000000001</v>
      </c>
      <c r="J115" s="9">
        <v>1225569.6000000001</v>
      </c>
      <c r="K115" s="9">
        <v>1225569.6000000001</v>
      </c>
      <c r="L115" s="9">
        <v>1225569.6000000001</v>
      </c>
      <c r="M115" s="9">
        <v>1225569.6000000001</v>
      </c>
      <c r="N115" s="9">
        <v>1225569.6000000001</v>
      </c>
      <c r="O115" s="9">
        <v>1225569.6000000001</v>
      </c>
      <c r="P115" s="9">
        <v>0</v>
      </c>
      <c r="Q115" s="9">
        <v>0</v>
      </c>
    </row>
    <row r="116" spans="1:17">
      <c r="A116" s="6" t="s">
        <v>617</v>
      </c>
      <c r="B116" s="6" t="s">
        <v>276</v>
      </c>
      <c r="C116" s="7" t="s">
        <v>277</v>
      </c>
      <c r="D116" s="7" t="s">
        <v>277</v>
      </c>
      <c r="E116" s="8">
        <f t="shared" si="2"/>
        <v>430852586.99999994</v>
      </c>
      <c r="F116" s="9">
        <v>43085258.700000003</v>
      </c>
      <c r="G116" s="9">
        <v>43085258.700000003</v>
      </c>
      <c r="H116" s="9">
        <v>43085258.700000003</v>
      </c>
      <c r="I116" s="9">
        <v>43085258.700000003</v>
      </c>
      <c r="J116" s="9">
        <v>43085258.700000003</v>
      </c>
      <c r="K116" s="9">
        <v>43085258.700000003</v>
      </c>
      <c r="L116" s="9">
        <v>43085258.700000003</v>
      </c>
      <c r="M116" s="9">
        <v>43085258.700000003</v>
      </c>
      <c r="N116" s="9">
        <v>43085258.700000003</v>
      </c>
      <c r="O116" s="9">
        <v>43085258.700000003</v>
      </c>
      <c r="P116" s="9">
        <v>0</v>
      </c>
      <c r="Q116" s="9">
        <v>0</v>
      </c>
    </row>
    <row r="117" spans="1:17">
      <c r="A117" s="6" t="s">
        <v>618</v>
      </c>
      <c r="B117" s="6" t="s">
        <v>278</v>
      </c>
      <c r="C117" s="7" t="s">
        <v>279</v>
      </c>
      <c r="D117" s="7" t="s">
        <v>279</v>
      </c>
      <c r="E117" s="8">
        <f t="shared" si="2"/>
        <v>82522945</v>
      </c>
      <c r="F117" s="9">
        <v>8252294.5</v>
      </c>
      <c r="G117" s="9">
        <v>8252294.5</v>
      </c>
      <c r="H117" s="9">
        <v>8252294.5</v>
      </c>
      <c r="I117" s="9">
        <v>8252294.5</v>
      </c>
      <c r="J117" s="9">
        <v>8252294.5</v>
      </c>
      <c r="K117" s="9">
        <v>8252294.5</v>
      </c>
      <c r="L117" s="9">
        <v>8252294.5</v>
      </c>
      <c r="M117" s="9">
        <v>8252294.5</v>
      </c>
      <c r="N117" s="9">
        <v>8252294.5</v>
      </c>
      <c r="O117" s="9">
        <v>8252294.5</v>
      </c>
      <c r="P117" s="9">
        <v>0</v>
      </c>
      <c r="Q117" s="9">
        <v>0</v>
      </c>
    </row>
    <row r="118" spans="1:17">
      <c r="A118" s="6" t="s">
        <v>619</v>
      </c>
      <c r="B118" s="6" t="s">
        <v>280</v>
      </c>
      <c r="C118" s="7" t="s">
        <v>281</v>
      </c>
      <c r="D118" s="7" t="s">
        <v>281</v>
      </c>
      <c r="E118" s="8">
        <f t="shared" si="2"/>
        <v>78070297.999999985</v>
      </c>
      <c r="F118" s="9">
        <v>7807029.7999999998</v>
      </c>
      <c r="G118" s="9">
        <v>7807029.7999999998</v>
      </c>
      <c r="H118" s="9">
        <v>7807029.7999999998</v>
      </c>
      <c r="I118" s="9">
        <v>7807029.7999999998</v>
      </c>
      <c r="J118" s="9">
        <v>7807029.7999999998</v>
      </c>
      <c r="K118" s="9">
        <v>7807029.7999999998</v>
      </c>
      <c r="L118" s="9">
        <v>7807029.7999999998</v>
      </c>
      <c r="M118" s="9">
        <v>7807029.7999999998</v>
      </c>
      <c r="N118" s="9">
        <v>7807029.7999999998</v>
      </c>
      <c r="O118" s="9">
        <v>7807029.7999999998</v>
      </c>
      <c r="P118" s="9">
        <v>0</v>
      </c>
      <c r="Q118" s="9">
        <v>0</v>
      </c>
    </row>
    <row r="119" spans="1:17" ht="22.5">
      <c r="A119" s="6" t="s">
        <v>620</v>
      </c>
      <c r="B119" s="6" t="s">
        <v>282</v>
      </c>
      <c r="C119" s="7" t="s">
        <v>283</v>
      </c>
      <c r="D119" s="7" t="s">
        <v>283</v>
      </c>
      <c r="E119" s="8">
        <f t="shared" si="2"/>
        <v>9817965.9999999981</v>
      </c>
      <c r="F119" s="9">
        <v>981796.6</v>
      </c>
      <c r="G119" s="9">
        <v>981796.6</v>
      </c>
      <c r="H119" s="9">
        <v>981796.6</v>
      </c>
      <c r="I119" s="9">
        <v>981796.6</v>
      </c>
      <c r="J119" s="9">
        <v>981796.6</v>
      </c>
      <c r="K119" s="9">
        <v>981796.6</v>
      </c>
      <c r="L119" s="9">
        <v>981796.6</v>
      </c>
      <c r="M119" s="9">
        <v>981796.6</v>
      </c>
      <c r="N119" s="9">
        <v>981796.6</v>
      </c>
      <c r="O119" s="9">
        <v>981796.6</v>
      </c>
      <c r="P119" s="9">
        <v>0</v>
      </c>
      <c r="Q119" s="9">
        <v>0</v>
      </c>
    </row>
    <row r="120" spans="1:17" ht="22.5">
      <c r="A120" s="6" t="s">
        <v>621</v>
      </c>
      <c r="B120" s="6" t="s">
        <v>284</v>
      </c>
      <c r="C120" s="7" t="s">
        <v>285</v>
      </c>
      <c r="D120" s="7" t="s">
        <v>285</v>
      </c>
      <c r="E120" s="8">
        <f t="shared" si="2"/>
        <v>35026101.000000007</v>
      </c>
      <c r="F120" s="9">
        <v>3502610.1</v>
      </c>
      <c r="G120" s="9">
        <v>3502610.1</v>
      </c>
      <c r="H120" s="9">
        <v>3502610.1</v>
      </c>
      <c r="I120" s="9">
        <v>3502610.1</v>
      </c>
      <c r="J120" s="9">
        <v>3502610.1</v>
      </c>
      <c r="K120" s="9">
        <v>3502610.1</v>
      </c>
      <c r="L120" s="9">
        <v>3502610.1</v>
      </c>
      <c r="M120" s="9">
        <v>3502610.1</v>
      </c>
      <c r="N120" s="9">
        <v>3502610.1</v>
      </c>
      <c r="O120" s="9">
        <v>3502610.1</v>
      </c>
      <c r="P120" s="9">
        <v>0</v>
      </c>
      <c r="Q120" s="9">
        <v>0</v>
      </c>
    </row>
    <row r="121" spans="1:17" ht="22.5">
      <c r="A121" s="6" t="s">
        <v>622</v>
      </c>
      <c r="B121" s="6" t="s">
        <v>286</v>
      </c>
      <c r="C121" s="7" t="s">
        <v>287</v>
      </c>
      <c r="D121" s="7" t="s">
        <v>287</v>
      </c>
      <c r="E121" s="8">
        <f t="shared" si="2"/>
        <v>61767127.000000015</v>
      </c>
      <c r="F121" s="9">
        <v>6176712.7000000002</v>
      </c>
      <c r="G121" s="9">
        <v>6176712.7000000002</v>
      </c>
      <c r="H121" s="9">
        <v>6176712.7000000002</v>
      </c>
      <c r="I121" s="9">
        <v>6176712.7000000002</v>
      </c>
      <c r="J121" s="9">
        <v>6176712.7000000002</v>
      </c>
      <c r="K121" s="9">
        <v>6176712.7000000002</v>
      </c>
      <c r="L121" s="9">
        <v>6176712.7000000002</v>
      </c>
      <c r="M121" s="9">
        <v>6176712.7000000002</v>
      </c>
      <c r="N121" s="9">
        <v>6176712.7000000002</v>
      </c>
      <c r="O121" s="9">
        <v>6176712.7000000002</v>
      </c>
      <c r="P121" s="9">
        <v>0</v>
      </c>
      <c r="Q121" s="9">
        <v>0</v>
      </c>
    </row>
    <row r="122" spans="1:17" ht="22.5">
      <c r="A122" s="6" t="s">
        <v>623</v>
      </c>
      <c r="B122" s="6" t="s">
        <v>288</v>
      </c>
      <c r="C122" s="7" t="s">
        <v>289</v>
      </c>
      <c r="D122" s="7" t="s">
        <v>289</v>
      </c>
      <c r="E122" s="8">
        <f t="shared" si="2"/>
        <v>14839275</v>
      </c>
      <c r="F122" s="9">
        <v>1483927.5</v>
      </c>
      <c r="G122" s="9">
        <v>1483927.5</v>
      </c>
      <c r="H122" s="9">
        <v>1483927.5</v>
      </c>
      <c r="I122" s="9">
        <v>1483927.5</v>
      </c>
      <c r="J122" s="9">
        <v>1483927.5</v>
      </c>
      <c r="K122" s="9">
        <v>1483927.5</v>
      </c>
      <c r="L122" s="9">
        <v>1483927.5</v>
      </c>
      <c r="M122" s="9">
        <v>1483927.5</v>
      </c>
      <c r="N122" s="9">
        <v>1483927.5</v>
      </c>
      <c r="O122" s="9">
        <v>1483927.5</v>
      </c>
      <c r="P122" s="9">
        <v>0</v>
      </c>
      <c r="Q122" s="9">
        <v>0</v>
      </c>
    </row>
    <row r="123" spans="1:17" ht="45">
      <c r="A123" s="6" t="s">
        <v>624</v>
      </c>
      <c r="B123" s="6" t="s">
        <v>290</v>
      </c>
      <c r="C123" s="7" t="s">
        <v>291</v>
      </c>
      <c r="D123" s="7" t="s">
        <v>291</v>
      </c>
      <c r="E123" s="8">
        <f t="shared" si="2"/>
        <v>8149097.0000000009</v>
      </c>
      <c r="F123" s="9">
        <v>814909.7</v>
      </c>
      <c r="G123" s="9">
        <v>814909.7</v>
      </c>
      <c r="H123" s="9">
        <v>814909.7</v>
      </c>
      <c r="I123" s="9">
        <v>814909.7</v>
      </c>
      <c r="J123" s="9">
        <v>814909.7</v>
      </c>
      <c r="K123" s="9">
        <v>814909.7</v>
      </c>
      <c r="L123" s="9">
        <v>814909.7</v>
      </c>
      <c r="M123" s="9">
        <v>814909.7</v>
      </c>
      <c r="N123" s="9">
        <v>814909.7</v>
      </c>
      <c r="O123" s="9">
        <v>814909.7</v>
      </c>
      <c r="P123" s="9">
        <v>0</v>
      </c>
      <c r="Q123" s="9">
        <v>0</v>
      </c>
    </row>
    <row r="124" spans="1:17" ht="33.75">
      <c r="A124" s="6" t="s">
        <v>625</v>
      </c>
      <c r="B124" s="6" t="s">
        <v>292</v>
      </c>
      <c r="C124" s="7" t="s">
        <v>293</v>
      </c>
      <c r="D124" s="7" t="s">
        <v>293</v>
      </c>
      <c r="E124" s="8">
        <f t="shared" si="2"/>
        <v>12135301.999999998</v>
      </c>
      <c r="F124" s="9">
        <v>1213530.2</v>
      </c>
      <c r="G124" s="9">
        <v>1213530.2</v>
      </c>
      <c r="H124" s="9">
        <v>1213530.2</v>
      </c>
      <c r="I124" s="9">
        <v>1213530.2</v>
      </c>
      <c r="J124" s="9">
        <v>1213530.2</v>
      </c>
      <c r="K124" s="9">
        <v>1213530.2</v>
      </c>
      <c r="L124" s="9">
        <v>1213530.2</v>
      </c>
      <c r="M124" s="9">
        <v>1213530.2</v>
      </c>
      <c r="N124" s="9">
        <v>1213530.2</v>
      </c>
      <c r="O124" s="9">
        <v>1213530.2</v>
      </c>
      <c r="P124" s="9">
        <v>0</v>
      </c>
      <c r="Q124" s="9">
        <v>0</v>
      </c>
    </row>
    <row r="125" spans="1:17" ht="22.5">
      <c r="A125" s="6" t="s">
        <v>626</v>
      </c>
      <c r="B125" s="6" t="s">
        <v>294</v>
      </c>
      <c r="C125" s="7" t="s">
        <v>295</v>
      </c>
      <c r="D125" s="7" t="s">
        <v>295</v>
      </c>
      <c r="E125" s="8">
        <f t="shared" si="2"/>
        <v>14011815</v>
      </c>
      <c r="F125" s="9">
        <v>1401181.5</v>
      </c>
      <c r="G125" s="9">
        <v>1401181.5</v>
      </c>
      <c r="H125" s="9">
        <v>1401181.5</v>
      </c>
      <c r="I125" s="9">
        <v>1401181.5</v>
      </c>
      <c r="J125" s="9">
        <v>1401181.5</v>
      </c>
      <c r="K125" s="9">
        <v>1401181.5</v>
      </c>
      <c r="L125" s="9">
        <v>1401181.5</v>
      </c>
      <c r="M125" s="9">
        <v>1401181.5</v>
      </c>
      <c r="N125" s="9">
        <v>1401181.5</v>
      </c>
      <c r="O125" s="9">
        <v>1401181.5</v>
      </c>
      <c r="P125" s="9">
        <v>0</v>
      </c>
      <c r="Q125" s="9">
        <v>0</v>
      </c>
    </row>
    <row r="126" spans="1:17" ht="22.5">
      <c r="A126" s="6" t="s">
        <v>627</v>
      </c>
      <c r="B126" s="6" t="s">
        <v>296</v>
      </c>
      <c r="C126" s="7" t="s">
        <v>297</v>
      </c>
      <c r="D126" s="7" t="s">
        <v>297</v>
      </c>
      <c r="E126" s="8">
        <f t="shared" si="2"/>
        <v>25388905</v>
      </c>
      <c r="F126" s="9">
        <v>2538890.5</v>
      </c>
      <c r="G126" s="9">
        <v>2538890.5</v>
      </c>
      <c r="H126" s="9">
        <v>2538890.5</v>
      </c>
      <c r="I126" s="9">
        <v>2538890.5</v>
      </c>
      <c r="J126" s="9">
        <v>2538890.5</v>
      </c>
      <c r="K126" s="9">
        <v>2538890.5</v>
      </c>
      <c r="L126" s="9">
        <v>2538890.5</v>
      </c>
      <c r="M126" s="9">
        <v>2538890.5</v>
      </c>
      <c r="N126" s="9">
        <v>2538890.5</v>
      </c>
      <c r="O126" s="9">
        <v>2538890.5</v>
      </c>
      <c r="P126" s="9">
        <v>0</v>
      </c>
      <c r="Q126" s="9">
        <v>0</v>
      </c>
    </row>
    <row r="127" spans="1:17" ht="33.75">
      <c r="A127" s="6" t="s">
        <v>628</v>
      </c>
      <c r="B127" s="6" t="s">
        <v>298</v>
      </c>
      <c r="C127" s="7" t="s">
        <v>299</v>
      </c>
      <c r="D127" s="7" t="s">
        <v>299</v>
      </c>
      <c r="E127" s="8">
        <f t="shared" si="2"/>
        <v>8793592</v>
      </c>
      <c r="F127" s="9">
        <v>879359.2</v>
      </c>
      <c r="G127" s="9">
        <v>879359.2</v>
      </c>
      <c r="H127" s="9">
        <v>879359.2</v>
      </c>
      <c r="I127" s="9">
        <v>879359.2</v>
      </c>
      <c r="J127" s="9">
        <v>879359.2</v>
      </c>
      <c r="K127" s="9">
        <v>879359.2</v>
      </c>
      <c r="L127" s="9">
        <v>879359.2</v>
      </c>
      <c r="M127" s="9">
        <v>879359.2</v>
      </c>
      <c r="N127" s="9">
        <v>879359.2</v>
      </c>
      <c r="O127" s="9">
        <v>879359.2</v>
      </c>
      <c r="P127" s="9">
        <v>0</v>
      </c>
      <c r="Q127" s="9">
        <v>0</v>
      </c>
    </row>
    <row r="128" spans="1:17" ht="33.75">
      <c r="A128" s="6" t="s">
        <v>629</v>
      </c>
      <c r="B128" s="6" t="s">
        <v>300</v>
      </c>
      <c r="C128" s="7" t="s">
        <v>301</v>
      </c>
      <c r="D128" s="7" t="s">
        <v>301</v>
      </c>
      <c r="E128" s="8">
        <f t="shared" si="2"/>
        <v>12430798.000000002</v>
      </c>
      <c r="F128" s="9">
        <v>1243079.8</v>
      </c>
      <c r="G128" s="9">
        <v>1243079.8</v>
      </c>
      <c r="H128" s="9">
        <v>1243079.8</v>
      </c>
      <c r="I128" s="9">
        <v>1243079.8</v>
      </c>
      <c r="J128" s="9">
        <v>1243079.8</v>
      </c>
      <c r="K128" s="9">
        <v>1243079.8</v>
      </c>
      <c r="L128" s="9">
        <v>1243079.8</v>
      </c>
      <c r="M128" s="9">
        <v>1243079.8</v>
      </c>
      <c r="N128" s="9">
        <v>1243079.8</v>
      </c>
      <c r="O128" s="9">
        <v>1243079.8</v>
      </c>
      <c r="P128" s="9">
        <v>0</v>
      </c>
      <c r="Q128" s="9">
        <v>0</v>
      </c>
    </row>
    <row r="129" spans="1:17" ht="33.75">
      <c r="A129" s="6" t="s">
        <v>630</v>
      </c>
      <c r="B129" s="6" t="s">
        <v>302</v>
      </c>
      <c r="C129" s="7" t="s">
        <v>303</v>
      </c>
      <c r="D129" s="7" t="s">
        <v>303</v>
      </c>
      <c r="E129" s="8">
        <f t="shared" si="2"/>
        <v>13174296.999999998</v>
      </c>
      <c r="F129" s="9">
        <v>1317429.7</v>
      </c>
      <c r="G129" s="9">
        <v>1317429.7</v>
      </c>
      <c r="H129" s="9">
        <v>1317429.7</v>
      </c>
      <c r="I129" s="9">
        <v>1317429.7</v>
      </c>
      <c r="J129" s="9">
        <v>1317429.7</v>
      </c>
      <c r="K129" s="9">
        <v>1317429.7</v>
      </c>
      <c r="L129" s="9">
        <v>1317429.7</v>
      </c>
      <c r="M129" s="9">
        <v>1317429.7</v>
      </c>
      <c r="N129" s="9">
        <v>1317429.7</v>
      </c>
      <c r="O129" s="9">
        <v>1317429.7</v>
      </c>
      <c r="P129" s="9">
        <v>0</v>
      </c>
      <c r="Q129" s="9">
        <v>0</v>
      </c>
    </row>
    <row r="130" spans="1:17" ht="22.5">
      <c r="A130" s="6" t="s">
        <v>631</v>
      </c>
      <c r="B130" s="6" t="s">
        <v>304</v>
      </c>
      <c r="C130" s="7" t="s">
        <v>305</v>
      </c>
      <c r="D130" s="7" t="s">
        <v>305</v>
      </c>
      <c r="E130" s="8">
        <f t="shared" si="2"/>
        <v>10605288.000000002</v>
      </c>
      <c r="F130" s="9">
        <v>1060528.8</v>
      </c>
      <c r="G130" s="9">
        <v>1060528.8</v>
      </c>
      <c r="H130" s="9">
        <v>1060528.8</v>
      </c>
      <c r="I130" s="9">
        <v>1060528.8</v>
      </c>
      <c r="J130" s="9">
        <v>1060528.8</v>
      </c>
      <c r="K130" s="9">
        <v>1060528.8</v>
      </c>
      <c r="L130" s="9">
        <v>1060528.8</v>
      </c>
      <c r="M130" s="9">
        <v>1060528.8</v>
      </c>
      <c r="N130" s="9">
        <v>1060528.8</v>
      </c>
      <c r="O130" s="9">
        <v>1060528.8</v>
      </c>
      <c r="P130" s="9">
        <v>0</v>
      </c>
      <c r="Q130" s="9">
        <v>0</v>
      </c>
    </row>
    <row r="131" spans="1:17" ht="22.5">
      <c r="A131" s="6" t="s">
        <v>632</v>
      </c>
      <c r="B131" s="6" t="s">
        <v>306</v>
      </c>
      <c r="C131" s="7" t="s">
        <v>307</v>
      </c>
      <c r="D131" s="7" t="s">
        <v>307</v>
      </c>
      <c r="E131" s="8">
        <f t="shared" si="2"/>
        <v>23792568.999999996</v>
      </c>
      <c r="F131" s="9">
        <v>2379256.9</v>
      </c>
      <c r="G131" s="9">
        <v>2379256.9</v>
      </c>
      <c r="H131" s="9">
        <v>2379256.9</v>
      </c>
      <c r="I131" s="9">
        <v>2379256.9</v>
      </c>
      <c r="J131" s="9">
        <v>2379256.9</v>
      </c>
      <c r="K131" s="9">
        <v>2379256.9</v>
      </c>
      <c r="L131" s="9">
        <v>2379256.9</v>
      </c>
      <c r="M131" s="9">
        <v>2379256.9</v>
      </c>
      <c r="N131" s="9">
        <v>2379256.9</v>
      </c>
      <c r="O131" s="9">
        <v>2379256.9</v>
      </c>
      <c r="P131" s="9">
        <v>0</v>
      </c>
      <c r="Q131" s="9">
        <v>0</v>
      </c>
    </row>
    <row r="132" spans="1:17" ht="22.5">
      <c r="A132" s="6" t="s">
        <v>633</v>
      </c>
      <c r="B132" s="6" t="s">
        <v>308</v>
      </c>
      <c r="C132" s="7" t="s">
        <v>309</v>
      </c>
      <c r="D132" s="7" t="s">
        <v>309</v>
      </c>
      <c r="E132" s="8">
        <f t="shared" ref="E132:E195" si="3">SUM(F132:Q132)</f>
        <v>10510405.999999998</v>
      </c>
      <c r="F132" s="9">
        <v>1051040.6000000001</v>
      </c>
      <c r="G132" s="9">
        <v>1051040.6000000001</v>
      </c>
      <c r="H132" s="9">
        <v>1051040.6000000001</v>
      </c>
      <c r="I132" s="9">
        <v>1051040.6000000001</v>
      </c>
      <c r="J132" s="9">
        <v>1051040.6000000001</v>
      </c>
      <c r="K132" s="9">
        <v>1051040.6000000001</v>
      </c>
      <c r="L132" s="9">
        <v>1051040.6000000001</v>
      </c>
      <c r="M132" s="9">
        <v>1051040.6000000001</v>
      </c>
      <c r="N132" s="9">
        <v>1051040.6000000001</v>
      </c>
      <c r="O132" s="9">
        <v>1051040.6000000001</v>
      </c>
      <c r="P132" s="9">
        <v>0</v>
      </c>
      <c r="Q132" s="9">
        <v>0</v>
      </c>
    </row>
    <row r="133" spans="1:17" ht="22.5">
      <c r="A133" s="6" t="s">
        <v>634</v>
      </c>
      <c r="B133" s="6" t="s">
        <v>310</v>
      </c>
      <c r="C133" s="7" t="s">
        <v>311</v>
      </c>
      <c r="D133" s="7" t="s">
        <v>311</v>
      </c>
      <c r="E133" s="8">
        <f t="shared" si="3"/>
        <v>5848060.9999999991</v>
      </c>
      <c r="F133" s="9">
        <v>584806.1</v>
      </c>
      <c r="G133" s="9">
        <v>584806.1</v>
      </c>
      <c r="H133" s="9">
        <v>584806.1</v>
      </c>
      <c r="I133" s="9">
        <v>584806.1</v>
      </c>
      <c r="J133" s="9">
        <v>584806.1</v>
      </c>
      <c r="K133" s="9">
        <v>584806.1</v>
      </c>
      <c r="L133" s="9">
        <v>584806.1</v>
      </c>
      <c r="M133" s="9">
        <v>584806.1</v>
      </c>
      <c r="N133" s="9">
        <v>584806.1</v>
      </c>
      <c r="O133" s="9">
        <v>584806.1</v>
      </c>
      <c r="P133" s="9">
        <v>0</v>
      </c>
      <c r="Q133" s="9">
        <v>0</v>
      </c>
    </row>
    <row r="134" spans="1:17" ht="22.5">
      <c r="A134" s="6" t="s">
        <v>635</v>
      </c>
      <c r="B134" s="6" t="s">
        <v>312</v>
      </c>
      <c r="C134" s="7" t="s">
        <v>313</v>
      </c>
      <c r="D134" s="7" t="s">
        <v>313</v>
      </c>
      <c r="E134" s="8">
        <f t="shared" si="3"/>
        <v>84901510</v>
      </c>
      <c r="F134" s="9">
        <v>8490151</v>
      </c>
      <c r="G134" s="9">
        <v>8490151</v>
      </c>
      <c r="H134" s="9">
        <v>8490151</v>
      </c>
      <c r="I134" s="9">
        <v>8490151</v>
      </c>
      <c r="J134" s="9">
        <v>8490151</v>
      </c>
      <c r="K134" s="9">
        <v>8490151</v>
      </c>
      <c r="L134" s="9">
        <v>8490151</v>
      </c>
      <c r="M134" s="9">
        <v>8490151</v>
      </c>
      <c r="N134" s="9">
        <v>8490151</v>
      </c>
      <c r="O134" s="9">
        <v>8490151</v>
      </c>
      <c r="P134" s="9">
        <v>0</v>
      </c>
      <c r="Q134" s="9">
        <v>0</v>
      </c>
    </row>
    <row r="135" spans="1:17" ht="22.5">
      <c r="A135" s="6" t="s">
        <v>636</v>
      </c>
      <c r="B135" s="6" t="s">
        <v>314</v>
      </c>
      <c r="C135" s="7" t="s">
        <v>315</v>
      </c>
      <c r="D135" s="7" t="s">
        <v>315</v>
      </c>
      <c r="E135" s="8">
        <f t="shared" si="3"/>
        <v>9500609.0000000019</v>
      </c>
      <c r="F135" s="9">
        <v>950060.9</v>
      </c>
      <c r="G135" s="9">
        <v>950060.9</v>
      </c>
      <c r="H135" s="9">
        <v>950060.9</v>
      </c>
      <c r="I135" s="9">
        <v>950060.9</v>
      </c>
      <c r="J135" s="9">
        <v>950060.9</v>
      </c>
      <c r="K135" s="9">
        <v>950060.9</v>
      </c>
      <c r="L135" s="9">
        <v>950060.9</v>
      </c>
      <c r="M135" s="9">
        <v>950060.9</v>
      </c>
      <c r="N135" s="9">
        <v>950060.9</v>
      </c>
      <c r="O135" s="9">
        <v>950060.9</v>
      </c>
      <c r="P135" s="9">
        <v>0</v>
      </c>
      <c r="Q135" s="9">
        <v>0</v>
      </c>
    </row>
    <row r="136" spans="1:17" ht="33.75">
      <c r="A136" s="6" t="s">
        <v>637</v>
      </c>
      <c r="B136" s="6" t="s">
        <v>316</v>
      </c>
      <c r="C136" s="7" t="s">
        <v>317</v>
      </c>
      <c r="D136" s="7" t="s">
        <v>317</v>
      </c>
      <c r="E136" s="8">
        <f t="shared" si="3"/>
        <v>20126835</v>
      </c>
      <c r="F136" s="9">
        <v>2012683.5</v>
      </c>
      <c r="G136" s="9">
        <v>2012683.5</v>
      </c>
      <c r="H136" s="9">
        <v>2012683.5</v>
      </c>
      <c r="I136" s="9">
        <v>2012683.5</v>
      </c>
      <c r="J136" s="9">
        <v>2012683.5</v>
      </c>
      <c r="K136" s="9">
        <v>2012683.5</v>
      </c>
      <c r="L136" s="9">
        <v>2012683.5</v>
      </c>
      <c r="M136" s="9">
        <v>2012683.5</v>
      </c>
      <c r="N136" s="9">
        <v>2012683.5</v>
      </c>
      <c r="O136" s="9">
        <v>2012683.5</v>
      </c>
      <c r="P136" s="9">
        <v>0</v>
      </c>
      <c r="Q136" s="9">
        <v>0</v>
      </c>
    </row>
    <row r="137" spans="1:17" ht="22.5">
      <c r="A137" s="6" t="s">
        <v>638</v>
      </c>
      <c r="B137" s="6" t="s">
        <v>318</v>
      </c>
      <c r="C137" s="7" t="s">
        <v>319</v>
      </c>
      <c r="D137" s="7" t="s">
        <v>319</v>
      </c>
      <c r="E137" s="8">
        <f t="shared" si="3"/>
        <v>8327457.0000000009</v>
      </c>
      <c r="F137" s="9">
        <v>832745.7</v>
      </c>
      <c r="G137" s="9">
        <v>832745.7</v>
      </c>
      <c r="H137" s="9">
        <v>832745.7</v>
      </c>
      <c r="I137" s="9">
        <v>832745.7</v>
      </c>
      <c r="J137" s="9">
        <v>832745.7</v>
      </c>
      <c r="K137" s="9">
        <v>832745.7</v>
      </c>
      <c r="L137" s="9">
        <v>832745.7</v>
      </c>
      <c r="M137" s="9">
        <v>832745.7</v>
      </c>
      <c r="N137" s="9">
        <v>832745.7</v>
      </c>
      <c r="O137" s="9">
        <v>832745.7</v>
      </c>
      <c r="P137" s="9">
        <v>0</v>
      </c>
      <c r="Q137" s="9">
        <v>0</v>
      </c>
    </row>
    <row r="138" spans="1:17" ht="22.5">
      <c r="A138" s="6" t="s">
        <v>639</v>
      </c>
      <c r="B138" s="6" t="s">
        <v>320</v>
      </c>
      <c r="C138" s="7" t="s">
        <v>321</v>
      </c>
      <c r="D138" s="7" t="s">
        <v>321</v>
      </c>
      <c r="E138" s="8">
        <f t="shared" si="3"/>
        <v>5331287.0000000009</v>
      </c>
      <c r="F138" s="9">
        <v>533128.69999999995</v>
      </c>
      <c r="G138" s="9">
        <v>533128.69999999995</v>
      </c>
      <c r="H138" s="9">
        <v>533128.69999999995</v>
      </c>
      <c r="I138" s="9">
        <v>533128.69999999995</v>
      </c>
      <c r="J138" s="9">
        <v>533128.69999999995</v>
      </c>
      <c r="K138" s="9">
        <v>533128.69999999995</v>
      </c>
      <c r="L138" s="9">
        <v>533128.69999999995</v>
      </c>
      <c r="M138" s="9">
        <v>533128.69999999995</v>
      </c>
      <c r="N138" s="9">
        <v>533128.69999999995</v>
      </c>
      <c r="O138" s="9">
        <v>533128.69999999995</v>
      </c>
      <c r="P138" s="9">
        <v>0</v>
      </c>
      <c r="Q138" s="9">
        <v>0</v>
      </c>
    </row>
    <row r="139" spans="1:17" ht="33.75">
      <c r="A139" s="6" t="s">
        <v>640</v>
      </c>
      <c r="B139" s="6" t="s">
        <v>322</v>
      </c>
      <c r="C139" s="7" t="s">
        <v>323</v>
      </c>
      <c r="D139" s="7" t="s">
        <v>323</v>
      </c>
      <c r="E139" s="8">
        <f t="shared" si="3"/>
        <v>16626460.999999998</v>
      </c>
      <c r="F139" s="9">
        <v>1662646.1</v>
      </c>
      <c r="G139" s="9">
        <v>1662646.1</v>
      </c>
      <c r="H139" s="9">
        <v>1662646.1</v>
      </c>
      <c r="I139" s="9">
        <v>1662646.1</v>
      </c>
      <c r="J139" s="9">
        <v>1662646.1</v>
      </c>
      <c r="K139" s="9">
        <v>1662646.1</v>
      </c>
      <c r="L139" s="9">
        <v>1662646.1</v>
      </c>
      <c r="M139" s="9">
        <v>1662646.1</v>
      </c>
      <c r="N139" s="9">
        <v>1662646.1</v>
      </c>
      <c r="O139" s="9">
        <v>1662646.1</v>
      </c>
      <c r="P139" s="9">
        <v>0</v>
      </c>
      <c r="Q139" s="9">
        <v>0</v>
      </c>
    </row>
    <row r="140" spans="1:17" ht="33.75">
      <c r="A140" s="6" t="s">
        <v>641</v>
      </c>
      <c r="B140" s="6" t="s">
        <v>324</v>
      </c>
      <c r="C140" s="7" t="s">
        <v>325</v>
      </c>
      <c r="D140" s="7" t="s">
        <v>325</v>
      </c>
      <c r="E140" s="8">
        <f t="shared" si="3"/>
        <v>19362721.999999996</v>
      </c>
      <c r="F140" s="9">
        <v>1936272.2</v>
      </c>
      <c r="G140" s="9">
        <v>1936272.2</v>
      </c>
      <c r="H140" s="9">
        <v>1936272.2</v>
      </c>
      <c r="I140" s="9">
        <v>1936272.2</v>
      </c>
      <c r="J140" s="9">
        <v>1936272.2</v>
      </c>
      <c r="K140" s="9">
        <v>1936272.2</v>
      </c>
      <c r="L140" s="9">
        <v>1936272.2</v>
      </c>
      <c r="M140" s="9">
        <v>1936272.2</v>
      </c>
      <c r="N140" s="9">
        <v>1936272.2</v>
      </c>
      <c r="O140" s="9">
        <v>1936272.2</v>
      </c>
      <c r="P140" s="9">
        <v>0</v>
      </c>
      <c r="Q140" s="9">
        <v>0</v>
      </c>
    </row>
    <row r="141" spans="1:17" ht="22.5">
      <c r="A141" s="6" t="s">
        <v>642</v>
      </c>
      <c r="B141" s="6" t="s">
        <v>326</v>
      </c>
      <c r="C141" s="7" t="s">
        <v>327</v>
      </c>
      <c r="D141" s="7" t="s">
        <v>327</v>
      </c>
      <c r="E141" s="8">
        <f t="shared" si="3"/>
        <v>8053344.0000000019</v>
      </c>
      <c r="F141" s="9">
        <v>805334.4</v>
      </c>
      <c r="G141" s="9">
        <v>805334.4</v>
      </c>
      <c r="H141" s="9">
        <v>805334.4</v>
      </c>
      <c r="I141" s="9">
        <v>805334.4</v>
      </c>
      <c r="J141" s="9">
        <v>805334.4</v>
      </c>
      <c r="K141" s="9">
        <v>805334.4</v>
      </c>
      <c r="L141" s="9">
        <v>805334.4</v>
      </c>
      <c r="M141" s="9">
        <v>805334.4</v>
      </c>
      <c r="N141" s="9">
        <v>805334.4</v>
      </c>
      <c r="O141" s="9">
        <v>805334.4</v>
      </c>
      <c r="P141" s="9">
        <v>0</v>
      </c>
      <c r="Q141" s="9">
        <v>0</v>
      </c>
    </row>
    <row r="142" spans="1:17" ht="22.5">
      <c r="A142" s="6" t="s">
        <v>643</v>
      </c>
      <c r="B142" s="6" t="s">
        <v>328</v>
      </c>
      <c r="C142" s="7" t="s">
        <v>329</v>
      </c>
      <c r="D142" s="7" t="s">
        <v>329</v>
      </c>
      <c r="E142" s="8">
        <f t="shared" si="3"/>
        <v>73754885</v>
      </c>
      <c r="F142" s="9">
        <v>7375488.5</v>
      </c>
      <c r="G142" s="9">
        <v>7375488.5</v>
      </c>
      <c r="H142" s="9">
        <v>7375488.5</v>
      </c>
      <c r="I142" s="9">
        <v>7375488.5</v>
      </c>
      <c r="J142" s="9">
        <v>7375488.5</v>
      </c>
      <c r="K142" s="9">
        <v>7375488.5</v>
      </c>
      <c r="L142" s="9">
        <v>7375488.5</v>
      </c>
      <c r="M142" s="9">
        <v>7375488.5</v>
      </c>
      <c r="N142" s="9">
        <v>7375488.5</v>
      </c>
      <c r="O142" s="9">
        <v>7375488.5</v>
      </c>
      <c r="P142" s="9">
        <v>0</v>
      </c>
      <c r="Q142" s="9">
        <v>0</v>
      </c>
    </row>
    <row r="143" spans="1:17" ht="33.75">
      <c r="A143" s="6" t="s">
        <v>644</v>
      </c>
      <c r="B143" s="6" t="s">
        <v>330</v>
      </c>
      <c r="C143" s="7" t="s">
        <v>331</v>
      </c>
      <c r="D143" s="7" t="s">
        <v>331</v>
      </c>
      <c r="E143" s="8">
        <f t="shared" si="3"/>
        <v>8101709.0000000019</v>
      </c>
      <c r="F143" s="9">
        <v>810170.9</v>
      </c>
      <c r="G143" s="9">
        <v>810170.9</v>
      </c>
      <c r="H143" s="9">
        <v>810170.9</v>
      </c>
      <c r="I143" s="9">
        <v>810170.9</v>
      </c>
      <c r="J143" s="9">
        <v>810170.9</v>
      </c>
      <c r="K143" s="9">
        <v>810170.9</v>
      </c>
      <c r="L143" s="9">
        <v>810170.9</v>
      </c>
      <c r="M143" s="9">
        <v>810170.9</v>
      </c>
      <c r="N143" s="9">
        <v>810170.9</v>
      </c>
      <c r="O143" s="9">
        <v>810170.9</v>
      </c>
      <c r="P143" s="9">
        <v>0</v>
      </c>
      <c r="Q143" s="9">
        <v>0</v>
      </c>
    </row>
    <row r="144" spans="1:17" ht="33.75">
      <c r="A144" s="6" t="s">
        <v>645</v>
      </c>
      <c r="B144" s="6" t="s">
        <v>332</v>
      </c>
      <c r="C144" s="7" t="s">
        <v>333</v>
      </c>
      <c r="D144" s="7" t="s">
        <v>333</v>
      </c>
      <c r="E144" s="8">
        <f t="shared" si="3"/>
        <v>41621293</v>
      </c>
      <c r="F144" s="9">
        <v>4162129.3</v>
      </c>
      <c r="G144" s="9">
        <v>4162129.3</v>
      </c>
      <c r="H144" s="9">
        <v>4162129.3</v>
      </c>
      <c r="I144" s="9">
        <v>4162129.3</v>
      </c>
      <c r="J144" s="9">
        <v>4162129.3</v>
      </c>
      <c r="K144" s="9">
        <v>4162129.3</v>
      </c>
      <c r="L144" s="9">
        <v>4162129.3</v>
      </c>
      <c r="M144" s="9">
        <v>4162129.3</v>
      </c>
      <c r="N144" s="9">
        <v>4162129.3</v>
      </c>
      <c r="O144" s="9">
        <v>4162129.3</v>
      </c>
      <c r="P144" s="9">
        <v>0</v>
      </c>
      <c r="Q144" s="9">
        <v>0</v>
      </c>
    </row>
    <row r="145" spans="1:17" ht="33.75">
      <c r="A145" s="6" t="s">
        <v>646</v>
      </c>
      <c r="B145" s="6" t="s">
        <v>334</v>
      </c>
      <c r="C145" s="7" t="s">
        <v>335</v>
      </c>
      <c r="D145" s="7" t="s">
        <v>335</v>
      </c>
      <c r="E145" s="8">
        <f t="shared" si="3"/>
        <v>24056956.999999996</v>
      </c>
      <c r="F145" s="9">
        <v>2405695.7000000002</v>
      </c>
      <c r="G145" s="9">
        <v>2405695.7000000002</v>
      </c>
      <c r="H145" s="9">
        <v>2405695.7000000002</v>
      </c>
      <c r="I145" s="9">
        <v>2405695.7000000002</v>
      </c>
      <c r="J145" s="9">
        <v>2405695.7000000002</v>
      </c>
      <c r="K145" s="9">
        <v>2405695.7000000002</v>
      </c>
      <c r="L145" s="9">
        <v>2405695.7000000002</v>
      </c>
      <c r="M145" s="9">
        <v>2405695.7000000002</v>
      </c>
      <c r="N145" s="9">
        <v>2405695.7000000002</v>
      </c>
      <c r="O145" s="9">
        <v>2405695.7000000002</v>
      </c>
      <c r="P145" s="9">
        <v>0</v>
      </c>
      <c r="Q145" s="9">
        <v>0</v>
      </c>
    </row>
    <row r="146" spans="1:17" ht="33.75">
      <c r="A146" s="6" t="s">
        <v>647</v>
      </c>
      <c r="B146" s="6" t="s">
        <v>336</v>
      </c>
      <c r="C146" s="7" t="s">
        <v>337</v>
      </c>
      <c r="D146" s="7" t="s">
        <v>337</v>
      </c>
      <c r="E146" s="8">
        <f t="shared" si="3"/>
        <v>16598986.999999996</v>
      </c>
      <c r="F146" s="9">
        <v>1659898.7</v>
      </c>
      <c r="G146" s="9">
        <v>1659898.7</v>
      </c>
      <c r="H146" s="9">
        <v>1659898.7</v>
      </c>
      <c r="I146" s="9">
        <v>1659898.7</v>
      </c>
      <c r="J146" s="9">
        <v>1659898.7</v>
      </c>
      <c r="K146" s="9">
        <v>1659898.7</v>
      </c>
      <c r="L146" s="9">
        <v>1659898.7</v>
      </c>
      <c r="M146" s="9">
        <v>1659898.7</v>
      </c>
      <c r="N146" s="9">
        <v>1659898.7</v>
      </c>
      <c r="O146" s="9">
        <v>1659898.7</v>
      </c>
      <c r="P146" s="9">
        <v>0</v>
      </c>
      <c r="Q146" s="9">
        <v>0</v>
      </c>
    </row>
    <row r="147" spans="1:17" ht="33.75">
      <c r="A147" s="6" t="s">
        <v>648</v>
      </c>
      <c r="B147" s="6" t="s">
        <v>338</v>
      </c>
      <c r="C147" s="7" t="s">
        <v>339</v>
      </c>
      <c r="D147" s="7" t="s">
        <v>339</v>
      </c>
      <c r="E147" s="8">
        <f t="shared" si="3"/>
        <v>68658346</v>
      </c>
      <c r="F147" s="9">
        <v>6865834.5999999996</v>
      </c>
      <c r="G147" s="9">
        <v>6865834.5999999996</v>
      </c>
      <c r="H147" s="9">
        <v>6865834.5999999996</v>
      </c>
      <c r="I147" s="9">
        <v>6865834.5999999996</v>
      </c>
      <c r="J147" s="9">
        <v>6865834.5999999996</v>
      </c>
      <c r="K147" s="9">
        <v>6865834.5999999996</v>
      </c>
      <c r="L147" s="9">
        <v>6865834.5999999996</v>
      </c>
      <c r="M147" s="9">
        <v>6865834.5999999996</v>
      </c>
      <c r="N147" s="9">
        <v>6865834.5999999996</v>
      </c>
      <c r="O147" s="9">
        <v>6865834.5999999996</v>
      </c>
      <c r="P147" s="9">
        <v>0</v>
      </c>
      <c r="Q147" s="9">
        <v>0</v>
      </c>
    </row>
    <row r="148" spans="1:17" ht="33.75">
      <c r="A148" s="6" t="s">
        <v>649</v>
      </c>
      <c r="B148" s="6" t="s">
        <v>340</v>
      </c>
      <c r="C148" s="7" t="s">
        <v>341</v>
      </c>
      <c r="D148" s="7" t="s">
        <v>341</v>
      </c>
      <c r="E148" s="8">
        <f t="shared" si="3"/>
        <v>5259170</v>
      </c>
      <c r="F148" s="9">
        <v>525917</v>
      </c>
      <c r="G148" s="9">
        <v>525917</v>
      </c>
      <c r="H148" s="9">
        <v>525917</v>
      </c>
      <c r="I148" s="9">
        <v>525917</v>
      </c>
      <c r="J148" s="9">
        <v>525917</v>
      </c>
      <c r="K148" s="9">
        <v>525917</v>
      </c>
      <c r="L148" s="9">
        <v>525917</v>
      </c>
      <c r="M148" s="9">
        <v>525917</v>
      </c>
      <c r="N148" s="9">
        <v>525917</v>
      </c>
      <c r="O148" s="9">
        <v>525917</v>
      </c>
      <c r="P148" s="9">
        <v>0</v>
      </c>
      <c r="Q148" s="9">
        <v>0</v>
      </c>
    </row>
    <row r="149" spans="1:17" ht="22.5">
      <c r="A149" s="6" t="s">
        <v>650</v>
      </c>
      <c r="B149" s="6" t="s">
        <v>342</v>
      </c>
      <c r="C149" s="7" t="s">
        <v>343</v>
      </c>
      <c r="D149" s="7" t="s">
        <v>343</v>
      </c>
      <c r="E149" s="8">
        <f t="shared" si="3"/>
        <v>19070119</v>
      </c>
      <c r="F149" s="9">
        <v>1907011.9</v>
      </c>
      <c r="G149" s="9">
        <v>1907011.9</v>
      </c>
      <c r="H149" s="9">
        <v>1907011.9</v>
      </c>
      <c r="I149" s="9">
        <v>1907011.9</v>
      </c>
      <c r="J149" s="9">
        <v>1907011.9</v>
      </c>
      <c r="K149" s="9">
        <v>1907011.9</v>
      </c>
      <c r="L149" s="9">
        <v>1907011.9</v>
      </c>
      <c r="M149" s="9">
        <v>1907011.9</v>
      </c>
      <c r="N149" s="9">
        <v>1907011.9</v>
      </c>
      <c r="O149" s="9">
        <v>1907011.9</v>
      </c>
      <c r="P149" s="9">
        <v>0</v>
      </c>
      <c r="Q149" s="9">
        <v>0</v>
      </c>
    </row>
    <row r="150" spans="1:17" ht="33.75">
      <c r="A150" s="6" t="s">
        <v>651</v>
      </c>
      <c r="B150" s="6" t="s">
        <v>344</v>
      </c>
      <c r="C150" s="7" t="s">
        <v>345</v>
      </c>
      <c r="D150" s="7" t="s">
        <v>345</v>
      </c>
      <c r="E150" s="8">
        <f t="shared" si="3"/>
        <v>16793778.000000004</v>
      </c>
      <c r="F150" s="9">
        <v>1679377.8</v>
      </c>
      <c r="G150" s="9">
        <v>1679377.8</v>
      </c>
      <c r="H150" s="9">
        <v>1679377.8</v>
      </c>
      <c r="I150" s="9">
        <v>1679377.8</v>
      </c>
      <c r="J150" s="9">
        <v>1679377.8</v>
      </c>
      <c r="K150" s="9">
        <v>1679377.8</v>
      </c>
      <c r="L150" s="9">
        <v>1679377.8</v>
      </c>
      <c r="M150" s="9">
        <v>1679377.8</v>
      </c>
      <c r="N150" s="9">
        <v>1679377.8</v>
      </c>
      <c r="O150" s="9">
        <v>1679377.8</v>
      </c>
      <c r="P150" s="9">
        <v>0</v>
      </c>
      <c r="Q150" s="9">
        <v>0</v>
      </c>
    </row>
    <row r="151" spans="1:17" ht="22.5">
      <c r="A151" s="6" t="s">
        <v>652</v>
      </c>
      <c r="B151" s="6" t="s">
        <v>346</v>
      </c>
      <c r="C151" s="7" t="s">
        <v>347</v>
      </c>
      <c r="D151" s="7" t="s">
        <v>347</v>
      </c>
      <c r="E151" s="8">
        <f t="shared" si="3"/>
        <v>25452456.999999996</v>
      </c>
      <c r="F151" s="9">
        <v>2545245.7000000002</v>
      </c>
      <c r="G151" s="9">
        <v>2545245.7000000002</v>
      </c>
      <c r="H151" s="9">
        <v>2545245.7000000002</v>
      </c>
      <c r="I151" s="9">
        <v>2545245.7000000002</v>
      </c>
      <c r="J151" s="9">
        <v>2545245.7000000002</v>
      </c>
      <c r="K151" s="9">
        <v>2545245.7000000002</v>
      </c>
      <c r="L151" s="9">
        <v>2545245.7000000002</v>
      </c>
      <c r="M151" s="9">
        <v>2545245.7000000002</v>
      </c>
      <c r="N151" s="9">
        <v>2545245.7000000002</v>
      </c>
      <c r="O151" s="9">
        <v>2545245.7000000002</v>
      </c>
      <c r="P151" s="9">
        <v>0</v>
      </c>
      <c r="Q151" s="9">
        <v>0</v>
      </c>
    </row>
    <row r="152" spans="1:17" ht="22.5">
      <c r="A152" s="6" t="s">
        <v>653</v>
      </c>
      <c r="B152" s="6" t="s">
        <v>348</v>
      </c>
      <c r="C152" s="7" t="s">
        <v>349</v>
      </c>
      <c r="D152" s="7" t="s">
        <v>349</v>
      </c>
      <c r="E152" s="8">
        <f t="shared" si="3"/>
        <v>21402636.999999996</v>
      </c>
      <c r="F152" s="9">
        <v>2140263.7000000002</v>
      </c>
      <c r="G152" s="9">
        <v>2140263.7000000002</v>
      </c>
      <c r="H152" s="9">
        <v>2140263.7000000002</v>
      </c>
      <c r="I152" s="9">
        <v>2140263.7000000002</v>
      </c>
      <c r="J152" s="9">
        <v>2140263.7000000002</v>
      </c>
      <c r="K152" s="9">
        <v>2140263.7000000002</v>
      </c>
      <c r="L152" s="9">
        <v>2140263.7000000002</v>
      </c>
      <c r="M152" s="9">
        <v>2140263.7000000002</v>
      </c>
      <c r="N152" s="9">
        <v>2140263.7000000002</v>
      </c>
      <c r="O152" s="9">
        <v>2140263.7000000002</v>
      </c>
      <c r="P152" s="9">
        <v>0</v>
      </c>
      <c r="Q152" s="9">
        <v>0</v>
      </c>
    </row>
    <row r="153" spans="1:17" ht="33.75">
      <c r="A153" s="6" t="s">
        <v>654</v>
      </c>
      <c r="B153" s="6" t="s">
        <v>350</v>
      </c>
      <c r="C153" s="7" t="s">
        <v>351</v>
      </c>
      <c r="D153" s="7" t="s">
        <v>351</v>
      </c>
      <c r="E153" s="8">
        <f t="shared" si="3"/>
        <v>11018671.999999998</v>
      </c>
      <c r="F153" s="9">
        <v>1101867.2</v>
      </c>
      <c r="G153" s="9">
        <v>1101867.2</v>
      </c>
      <c r="H153" s="9">
        <v>1101867.2</v>
      </c>
      <c r="I153" s="9">
        <v>1101867.2</v>
      </c>
      <c r="J153" s="9">
        <v>1101867.2</v>
      </c>
      <c r="K153" s="9">
        <v>1101867.2</v>
      </c>
      <c r="L153" s="9">
        <v>1101867.2</v>
      </c>
      <c r="M153" s="9">
        <v>1101867.2</v>
      </c>
      <c r="N153" s="9">
        <v>1101867.2</v>
      </c>
      <c r="O153" s="9">
        <v>1101867.2</v>
      </c>
      <c r="P153" s="9">
        <v>0</v>
      </c>
      <c r="Q153" s="9">
        <v>0</v>
      </c>
    </row>
    <row r="154" spans="1:17">
      <c r="A154" s="6" t="s">
        <v>655</v>
      </c>
      <c r="B154" s="6" t="s">
        <v>352</v>
      </c>
      <c r="C154" s="7" t="s">
        <v>353</v>
      </c>
      <c r="D154" s="7" t="s">
        <v>353</v>
      </c>
      <c r="E154" s="8">
        <f t="shared" si="3"/>
        <v>21887670</v>
      </c>
      <c r="F154" s="9">
        <v>2188767</v>
      </c>
      <c r="G154" s="9">
        <v>2188767</v>
      </c>
      <c r="H154" s="9">
        <v>2188767</v>
      </c>
      <c r="I154" s="9">
        <v>2188767</v>
      </c>
      <c r="J154" s="9">
        <v>2188767</v>
      </c>
      <c r="K154" s="9">
        <v>2188767</v>
      </c>
      <c r="L154" s="9">
        <v>2188767</v>
      </c>
      <c r="M154" s="9">
        <v>2188767</v>
      </c>
      <c r="N154" s="9">
        <v>2188767</v>
      </c>
      <c r="O154" s="9">
        <v>2188767</v>
      </c>
      <c r="P154" s="9">
        <v>0</v>
      </c>
      <c r="Q154" s="9">
        <v>0</v>
      </c>
    </row>
    <row r="155" spans="1:17" ht="22.5">
      <c r="A155" s="6" t="s">
        <v>656</v>
      </c>
      <c r="B155" s="6" t="s">
        <v>354</v>
      </c>
      <c r="C155" s="7" t="s">
        <v>355</v>
      </c>
      <c r="D155" s="7" t="s">
        <v>355</v>
      </c>
      <c r="E155" s="8">
        <f t="shared" si="3"/>
        <v>19276596.999999996</v>
      </c>
      <c r="F155" s="9">
        <v>1927659.7</v>
      </c>
      <c r="G155" s="9">
        <v>1927659.7</v>
      </c>
      <c r="H155" s="9">
        <v>1927659.7</v>
      </c>
      <c r="I155" s="9">
        <v>1927659.7</v>
      </c>
      <c r="J155" s="9">
        <v>1927659.7</v>
      </c>
      <c r="K155" s="9">
        <v>1927659.7</v>
      </c>
      <c r="L155" s="9">
        <v>1927659.7</v>
      </c>
      <c r="M155" s="9">
        <v>1927659.7</v>
      </c>
      <c r="N155" s="9">
        <v>1927659.7</v>
      </c>
      <c r="O155" s="9">
        <v>1927659.7</v>
      </c>
      <c r="P155" s="9">
        <v>0</v>
      </c>
      <c r="Q155" s="9">
        <v>0</v>
      </c>
    </row>
    <row r="156" spans="1:17" ht="22.5">
      <c r="A156" s="6" t="s">
        <v>657</v>
      </c>
      <c r="B156" s="6" t="s">
        <v>356</v>
      </c>
      <c r="C156" s="7" t="s">
        <v>357</v>
      </c>
      <c r="D156" s="7" t="s">
        <v>357</v>
      </c>
      <c r="E156" s="8">
        <f t="shared" si="3"/>
        <v>56666147.999999985</v>
      </c>
      <c r="F156" s="9">
        <v>5666614.7999999998</v>
      </c>
      <c r="G156" s="9">
        <v>5666614.7999999998</v>
      </c>
      <c r="H156" s="9">
        <v>5666614.7999999998</v>
      </c>
      <c r="I156" s="9">
        <v>5666614.7999999998</v>
      </c>
      <c r="J156" s="9">
        <v>5666614.7999999998</v>
      </c>
      <c r="K156" s="9">
        <v>5666614.7999999998</v>
      </c>
      <c r="L156" s="9">
        <v>5666614.7999999998</v>
      </c>
      <c r="M156" s="9">
        <v>5666614.7999999998</v>
      </c>
      <c r="N156" s="9">
        <v>5666614.7999999998</v>
      </c>
      <c r="O156" s="9">
        <v>5666614.7999999998</v>
      </c>
      <c r="P156" s="9">
        <v>0</v>
      </c>
      <c r="Q156" s="9">
        <v>0</v>
      </c>
    </row>
    <row r="157" spans="1:17">
      <c r="A157" s="6" t="s">
        <v>658</v>
      </c>
      <c r="B157" s="6" t="s">
        <v>358</v>
      </c>
      <c r="C157" s="7" t="s">
        <v>359</v>
      </c>
      <c r="D157" s="7" t="s">
        <v>359</v>
      </c>
      <c r="E157" s="8">
        <f t="shared" si="3"/>
        <v>12769144.000000002</v>
      </c>
      <c r="F157" s="9">
        <v>1276914.3999999999</v>
      </c>
      <c r="G157" s="9">
        <v>1276914.3999999999</v>
      </c>
      <c r="H157" s="9">
        <v>1276914.3999999999</v>
      </c>
      <c r="I157" s="9">
        <v>1276914.3999999999</v>
      </c>
      <c r="J157" s="9">
        <v>1276914.3999999999</v>
      </c>
      <c r="K157" s="9">
        <v>1276914.3999999999</v>
      </c>
      <c r="L157" s="9">
        <v>1276914.3999999999</v>
      </c>
      <c r="M157" s="9">
        <v>1276914.3999999999</v>
      </c>
      <c r="N157" s="9">
        <v>1276914.3999999999</v>
      </c>
      <c r="O157" s="9">
        <v>1276914.3999999999</v>
      </c>
      <c r="P157" s="9">
        <v>0</v>
      </c>
      <c r="Q157" s="9">
        <v>0</v>
      </c>
    </row>
    <row r="158" spans="1:17">
      <c r="A158" s="6" t="s">
        <v>659</v>
      </c>
      <c r="B158" s="6" t="s">
        <v>360</v>
      </c>
      <c r="C158" s="7" t="s">
        <v>361</v>
      </c>
      <c r="D158" s="7" t="s">
        <v>361</v>
      </c>
      <c r="E158" s="8">
        <f t="shared" si="3"/>
        <v>155668814.00000003</v>
      </c>
      <c r="F158" s="9">
        <v>15566881.4</v>
      </c>
      <c r="G158" s="9">
        <v>15566881.4</v>
      </c>
      <c r="H158" s="9">
        <v>15566881.4</v>
      </c>
      <c r="I158" s="9">
        <v>15566881.4</v>
      </c>
      <c r="J158" s="9">
        <v>15566881.4</v>
      </c>
      <c r="K158" s="9">
        <v>15566881.4</v>
      </c>
      <c r="L158" s="9">
        <v>15566881.4</v>
      </c>
      <c r="M158" s="9">
        <v>15566881.4</v>
      </c>
      <c r="N158" s="9">
        <v>15566881.4</v>
      </c>
      <c r="O158" s="9">
        <v>15566881.4</v>
      </c>
      <c r="P158" s="9">
        <v>0</v>
      </c>
      <c r="Q158" s="9">
        <v>0</v>
      </c>
    </row>
    <row r="159" spans="1:17">
      <c r="A159" s="6" t="s">
        <v>660</v>
      </c>
      <c r="B159" s="6" t="s">
        <v>362</v>
      </c>
      <c r="C159" s="7" t="s">
        <v>363</v>
      </c>
      <c r="D159" s="7" t="s">
        <v>363</v>
      </c>
      <c r="E159" s="8">
        <f t="shared" si="3"/>
        <v>18842903.000000004</v>
      </c>
      <c r="F159" s="9">
        <v>1884290.3</v>
      </c>
      <c r="G159" s="9">
        <v>1884290.3</v>
      </c>
      <c r="H159" s="9">
        <v>1884290.3</v>
      </c>
      <c r="I159" s="9">
        <v>1884290.3</v>
      </c>
      <c r="J159" s="9">
        <v>1884290.3</v>
      </c>
      <c r="K159" s="9">
        <v>1884290.3</v>
      </c>
      <c r="L159" s="9">
        <v>1884290.3</v>
      </c>
      <c r="M159" s="9">
        <v>1884290.3</v>
      </c>
      <c r="N159" s="9">
        <v>1884290.3</v>
      </c>
      <c r="O159" s="9">
        <v>1884290.3</v>
      </c>
      <c r="P159" s="9">
        <v>0</v>
      </c>
      <c r="Q159" s="9">
        <v>0</v>
      </c>
    </row>
    <row r="160" spans="1:17">
      <c r="A160" s="6" t="s">
        <v>661</v>
      </c>
      <c r="B160" s="6" t="s">
        <v>364</v>
      </c>
      <c r="C160" s="7" t="s">
        <v>365</v>
      </c>
      <c r="D160" s="7" t="s">
        <v>365</v>
      </c>
      <c r="E160" s="8">
        <f t="shared" si="3"/>
        <v>19663735</v>
      </c>
      <c r="F160" s="9">
        <v>1966373.5</v>
      </c>
      <c r="G160" s="9">
        <v>1966373.5</v>
      </c>
      <c r="H160" s="9">
        <v>1966373.5</v>
      </c>
      <c r="I160" s="9">
        <v>1966373.5</v>
      </c>
      <c r="J160" s="9">
        <v>1966373.5</v>
      </c>
      <c r="K160" s="9">
        <v>1966373.5</v>
      </c>
      <c r="L160" s="9">
        <v>1966373.5</v>
      </c>
      <c r="M160" s="9">
        <v>1966373.5</v>
      </c>
      <c r="N160" s="9">
        <v>1966373.5</v>
      </c>
      <c r="O160" s="9">
        <v>1966373.5</v>
      </c>
      <c r="P160" s="9">
        <v>0</v>
      </c>
      <c r="Q160" s="9">
        <v>0</v>
      </c>
    </row>
    <row r="161" spans="1:17">
      <c r="A161" s="6" t="s">
        <v>662</v>
      </c>
      <c r="B161" s="6" t="s">
        <v>366</v>
      </c>
      <c r="C161" s="7" t="s">
        <v>367</v>
      </c>
      <c r="D161" s="7" t="s">
        <v>367</v>
      </c>
      <c r="E161" s="8">
        <f t="shared" si="3"/>
        <v>15466981.999999996</v>
      </c>
      <c r="F161" s="9">
        <v>1546698.2</v>
      </c>
      <c r="G161" s="9">
        <v>1546698.2</v>
      </c>
      <c r="H161" s="9">
        <v>1546698.2</v>
      </c>
      <c r="I161" s="9">
        <v>1546698.2</v>
      </c>
      <c r="J161" s="9">
        <v>1546698.2</v>
      </c>
      <c r="K161" s="9">
        <v>1546698.2</v>
      </c>
      <c r="L161" s="9">
        <v>1546698.2</v>
      </c>
      <c r="M161" s="9">
        <v>1546698.2</v>
      </c>
      <c r="N161" s="9">
        <v>1546698.2</v>
      </c>
      <c r="O161" s="9">
        <v>1546698.2</v>
      </c>
      <c r="P161" s="9">
        <v>0</v>
      </c>
      <c r="Q161" s="9">
        <v>0</v>
      </c>
    </row>
    <row r="162" spans="1:17">
      <c r="A162" s="6" t="s">
        <v>663</v>
      </c>
      <c r="B162" s="6" t="s">
        <v>368</v>
      </c>
      <c r="C162" s="7" t="s">
        <v>369</v>
      </c>
      <c r="D162" s="7" t="s">
        <v>369</v>
      </c>
      <c r="E162" s="8">
        <f t="shared" si="3"/>
        <v>8604494.0000000019</v>
      </c>
      <c r="F162" s="9">
        <v>860449.4</v>
      </c>
      <c r="G162" s="9">
        <v>860449.4</v>
      </c>
      <c r="H162" s="9">
        <v>860449.4</v>
      </c>
      <c r="I162" s="9">
        <v>860449.4</v>
      </c>
      <c r="J162" s="9">
        <v>860449.4</v>
      </c>
      <c r="K162" s="9">
        <v>860449.4</v>
      </c>
      <c r="L162" s="9">
        <v>860449.4</v>
      </c>
      <c r="M162" s="9">
        <v>860449.4</v>
      </c>
      <c r="N162" s="9">
        <v>860449.4</v>
      </c>
      <c r="O162" s="9">
        <v>860449.4</v>
      </c>
      <c r="P162" s="9">
        <v>0</v>
      </c>
      <c r="Q162" s="9">
        <v>0</v>
      </c>
    </row>
    <row r="163" spans="1:17" ht="22.5">
      <c r="A163" s="6" t="s">
        <v>664</v>
      </c>
      <c r="B163" s="6" t="s">
        <v>370</v>
      </c>
      <c r="C163" s="7" t="s">
        <v>371</v>
      </c>
      <c r="D163" s="7" t="s">
        <v>371</v>
      </c>
      <c r="E163" s="8">
        <f t="shared" si="3"/>
        <v>26584563.000000004</v>
      </c>
      <c r="F163" s="9">
        <v>2658456.2999999998</v>
      </c>
      <c r="G163" s="9">
        <v>2658456.2999999998</v>
      </c>
      <c r="H163" s="9">
        <v>2658456.2999999998</v>
      </c>
      <c r="I163" s="9">
        <v>2658456.2999999998</v>
      </c>
      <c r="J163" s="9">
        <v>2658456.2999999998</v>
      </c>
      <c r="K163" s="9">
        <v>2658456.2999999998</v>
      </c>
      <c r="L163" s="9">
        <v>2658456.2999999998</v>
      </c>
      <c r="M163" s="9">
        <v>2658456.2999999998</v>
      </c>
      <c r="N163" s="9">
        <v>2658456.2999999998</v>
      </c>
      <c r="O163" s="9">
        <v>2658456.2999999998</v>
      </c>
      <c r="P163" s="9">
        <v>0</v>
      </c>
      <c r="Q163" s="9">
        <v>0</v>
      </c>
    </row>
    <row r="164" spans="1:17" ht="22.5">
      <c r="A164" s="6" t="s">
        <v>665</v>
      </c>
      <c r="B164" s="6" t="s">
        <v>372</v>
      </c>
      <c r="C164" s="7" t="s">
        <v>373</v>
      </c>
      <c r="D164" s="7" t="s">
        <v>373</v>
      </c>
      <c r="E164" s="8">
        <f t="shared" si="3"/>
        <v>16704451.999999996</v>
      </c>
      <c r="F164" s="9">
        <v>1670445.2</v>
      </c>
      <c r="G164" s="9">
        <v>1670445.2</v>
      </c>
      <c r="H164" s="9">
        <v>1670445.2</v>
      </c>
      <c r="I164" s="9">
        <v>1670445.2</v>
      </c>
      <c r="J164" s="9">
        <v>1670445.2</v>
      </c>
      <c r="K164" s="9">
        <v>1670445.2</v>
      </c>
      <c r="L164" s="9">
        <v>1670445.2</v>
      </c>
      <c r="M164" s="9">
        <v>1670445.2</v>
      </c>
      <c r="N164" s="9">
        <v>1670445.2</v>
      </c>
      <c r="O164" s="9">
        <v>1670445.2</v>
      </c>
      <c r="P164" s="9">
        <v>0</v>
      </c>
      <c r="Q164" s="9">
        <v>0</v>
      </c>
    </row>
    <row r="165" spans="1:17" ht="22.5">
      <c r="A165" s="6" t="s">
        <v>666</v>
      </c>
      <c r="B165" s="6" t="s">
        <v>374</v>
      </c>
      <c r="C165" s="7" t="s">
        <v>375</v>
      </c>
      <c r="D165" s="7" t="s">
        <v>375</v>
      </c>
      <c r="E165" s="8">
        <f t="shared" si="3"/>
        <v>16126820</v>
      </c>
      <c r="F165" s="9">
        <v>1612682</v>
      </c>
      <c r="G165" s="9">
        <v>1612682</v>
      </c>
      <c r="H165" s="9">
        <v>1612682</v>
      </c>
      <c r="I165" s="9">
        <v>1612682</v>
      </c>
      <c r="J165" s="9">
        <v>1612682</v>
      </c>
      <c r="K165" s="9">
        <v>1612682</v>
      </c>
      <c r="L165" s="9">
        <v>1612682</v>
      </c>
      <c r="M165" s="9">
        <v>1612682</v>
      </c>
      <c r="N165" s="9">
        <v>1612682</v>
      </c>
      <c r="O165" s="9">
        <v>1612682</v>
      </c>
      <c r="P165" s="9">
        <v>0</v>
      </c>
      <c r="Q165" s="9">
        <v>0</v>
      </c>
    </row>
    <row r="166" spans="1:17">
      <c r="A166" s="6" t="s">
        <v>667</v>
      </c>
      <c r="B166" s="6" t="s">
        <v>376</v>
      </c>
      <c r="C166" s="7" t="s">
        <v>377</v>
      </c>
      <c r="D166" s="7" t="s">
        <v>377</v>
      </c>
      <c r="E166" s="8">
        <f t="shared" si="3"/>
        <v>86435475.999999985</v>
      </c>
      <c r="F166" s="9">
        <v>8643547.5999999996</v>
      </c>
      <c r="G166" s="9">
        <v>8643547.5999999996</v>
      </c>
      <c r="H166" s="9">
        <v>8643547.5999999996</v>
      </c>
      <c r="I166" s="9">
        <v>8643547.5999999996</v>
      </c>
      <c r="J166" s="9">
        <v>8643547.5999999996</v>
      </c>
      <c r="K166" s="9">
        <v>8643547.5999999996</v>
      </c>
      <c r="L166" s="9">
        <v>8643547.5999999996</v>
      </c>
      <c r="M166" s="9">
        <v>8643547.5999999996</v>
      </c>
      <c r="N166" s="9">
        <v>8643547.5999999996</v>
      </c>
      <c r="O166" s="9">
        <v>8643547.5999999996</v>
      </c>
      <c r="P166" s="9">
        <v>0</v>
      </c>
      <c r="Q166" s="9">
        <v>0</v>
      </c>
    </row>
    <row r="167" spans="1:17" ht="22.5">
      <c r="A167" s="6" t="s">
        <v>668</v>
      </c>
      <c r="B167" s="6" t="s">
        <v>378</v>
      </c>
      <c r="C167" s="7" t="s">
        <v>379</v>
      </c>
      <c r="D167" s="7" t="s">
        <v>379</v>
      </c>
      <c r="E167" s="8">
        <f t="shared" si="3"/>
        <v>6505900.9999999991</v>
      </c>
      <c r="F167" s="9">
        <v>650590.1</v>
      </c>
      <c r="G167" s="9">
        <v>650590.1</v>
      </c>
      <c r="H167" s="9">
        <v>650590.1</v>
      </c>
      <c r="I167" s="9">
        <v>650590.1</v>
      </c>
      <c r="J167" s="9">
        <v>650590.1</v>
      </c>
      <c r="K167" s="9">
        <v>650590.1</v>
      </c>
      <c r="L167" s="9">
        <v>650590.1</v>
      </c>
      <c r="M167" s="9">
        <v>650590.1</v>
      </c>
      <c r="N167" s="9">
        <v>650590.1</v>
      </c>
      <c r="O167" s="9">
        <v>650590.1</v>
      </c>
      <c r="P167" s="9">
        <v>0</v>
      </c>
      <c r="Q167" s="9">
        <v>0</v>
      </c>
    </row>
    <row r="168" spans="1:17">
      <c r="A168" s="6" t="s">
        <v>669</v>
      </c>
      <c r="B168" s="6" t="s">
        <v>380</v>
      </c>
      <c r="C168" s="7" t="s">
        <v>381</v>
      </c>
      <c r="D168" s="7" t="s">
        <v>381</v>
      </c>
      <c r="E168" s="8">
        <f t="shared" si="3"/>
        <v>16904958.000000004</v>
      </c>
      <c r="F168" s="9">
        <v>1690495.8</v>
      </c>
      <c r="G168" s="9">
        <v>1690495.8</v>
      </c>
      <c r="H168" s="9">
        <v>1690495.8</v>
      </c>
      <c r="I168" s="9">
        <v>1690495.8</v>
      </c>
      <c r="J168" s="9">
        <v>1690495.8</v>
      </c>
      <c r="K168" s="9">
        <v>1690495.8</v>
      </c>
      <c r="L168" s="9">
        <v>1690495.8</v>
      </c>
      <c r="M168" s="9">
        <v>1690495.8</v>
      </c>
      <c r="N168" s="9">
        <v>1690495.8</v>
      </c>
      <c r="O168" s="9">
        <v>1690495.8</v>
      </c>
      <c r="P168" s="9">
        <v>0</v>
      </c>
      <c r="Q168" s="9">
        <v>0</v>
      </c>
    </row>
    <row r="169" spans="1:17">
      <c r="A169" s="6" t="s">
        <v>670</v>
      </c>
      <c r="B169" s="6" t="s">
        <v>382</v>
      </c>
      <c r="C169" s="7" t="s">
        <v>383</v>
      </c>
      <c r="D169" s="7" t="s">
        <v>383</v>
      </c>
      <c r="E169" s="8">
        <f t="shared" si="3"/>
        <v>33556055</v>
      </c>
      <c r="F169" s="9">
        <v>3355605.5</v>
      </c>
      <c r="G169" s="9">
        <v>3355605.5</v>
      </c>
      <c r="H169" s="9">
        <v>3355605.5</v>
      </c>
      <c r="I169" s="9">
        <v>3355605.5</v>
      </c>
      <c r="J169" s="9">
        <v>3355605.5</v>
      </c>
      <c r="K169" s="9">
        <v>3355605.5</v>
      </c>
      <c r="L169" s="9">
        <v>3355605.5</v>
      </c>
      <c r="M169" s="9">
        <v>3355605.5</v>
      </c>
      <c r="N169" s="9">
        <v>3355605.5</v>
      </c>
      <c r="O169" s="9">
        <v>3355605.5</v>
      </c>
      <c r="P169" s="9">
        <v>0</v>
      </c>
      <c r="Q169" s="9">
        <v>0</v>
      </c>
    </row>
    <row r="170" spans="1:17">
      <c r="A170" s="6" t="s">
        <v>671</v>
      </c>
      <c r="B170" s="6" t="s">
        <v>384</v>
      </c>
      <c r="C170" s="7" t="s">
        <v>385</v>
      </c>
      <c r="D170" s="7" t="s">
        <v>385</v>
      </c>
      <c r="E170" s="8">
        <f t="shared" si="3"/>
        <v>19735538.000000004</v>
      </c>
      <c r="F170" s="9">
        <v>1973553.8</v>
      </c>
      <c r="G170" s="9">
        <v>1973553.8</v>
      </c>
      <c r="H170" s="9">
        <v>1973553.8</v>
      </c>
      <c r="I170" s="9">
        <v>1973553.8</v>
      </c>
      <c r="J170" s="9">
        <v>1973553.8</v>
      </c>
      <c r="K170" s="9">
        <v>1973553.8</v>
      </c>
      <c r="L170" s="9">
        <v>1973553.8</v>
      </c>
      <c r="M170" s="9">
        <v>1973553.8</v>
      </c>
      <c r="N170" s="9">
        <v>1973553.8</v>
      </c>
      <c r="O170" s="9">
        <v>1973553.8</v>
      </c>
      <c r="P170" s="9">
        <v>0</v>
      </c>
      <c r="Q170" s="9">
        <v>0</v>
      </c>
    </row>
    <row r="171" spans="1:17" ht="22.5">
      <c r="A171" s="6" t="s">
        <v>672</v>
      </c>
      <c r="B171" s="6" t="s">
        <v>386</v>
      </c>
      <c r="C171" s="7" t="s">
        <v>387</v>
      </c>
      <c r="D171" s="7" t="s">
        <v>387</v>
      </c>
      <c r="E171" s="8">
        <f t="shared" si="3"/>
        <v>48001947.999999993</v>
      </c>
      <c r="F171" s="9">
        <v>4800194.8</v>
      </c>
      <c r="G171" s="9">
        <v>4800194.8</v>
      </c>
      <c r="H171" s="9">
        <v>4800194.8</v>
      </c>
      <c r="I171" s="9">
        <v>4800194.8</v>
      </c>
      <c r="J171" s="9">
        <v>4800194.8</v>
      </c>
      <c r="K171" s="9">
        <v>4800194.8</v>
      </c>
      <c r="L171" s="9">
        <v>4800194.8</v>
      </c>
      <c r="M171" s="9">
        <v>4800194.8</v>
      </c>
      <c r="N171" s="9">
        <v>4800194.8</v>
      </c>
      <c r="O171" s="9">
        <v>4800194.8</v>
      </c>
      <c r="P171" s="9">
        <v>0</v>
      </c>
      <c r="Q171" s="9">
        <v>0</v>
      </c>
    </row>
    <row r="172" spans="1:17" ht="22.5">
      <c r="A172" s="6" t="s">
        <v>673</v>
      </c>
      <c r="B172" s="6" t="s">
        <v>388</v>
      </c>
      <c r="C172" s="7" t="s">
        <v>389</v>
      </c>
      <c r="D172" s="7" t="s">
        <v>389</v>
      </c>
      <c r="E172" s="8">
        <f t="shared" si="3"/>
        <v>36495163.999999993</v>
      </c>
      <c r="F172" s="9">
        <v>3649516.4</v>
      </c>
      <c r="G172" s="9">
        <v>3649516.4</v>
      </c>
      <c r="H172" s="9">
        <v>3649516.4</v>
      </c>
      <c r="I172" s="9">
        <v>3649516.4</v>
      </c>
      <c r="J172" s="9">
        <v>3649516.4</v>
      </c>
      <c r="K172" s="9">
        <v>3649516.4</v>
      </c>
      <c r="L172" s="9">
        <v>3649516.4</v>
      </c>
      <c r="M172" s="9">
        <v>3649516.4</v>
      </c>
      <c r="N172" s="9">
        <v>3649516.4</v>
      </c>
      <c r="O172" s="9">
        <v>3649516.4</v>
      </c>
      <c r="P172" s="9">
        <v>0</v>
      </c>
      <c r="Q172" s="9">
        <v>0</v>
      </c>
    </row>
    <row r="173" spans="1:17" ht="33.75">
      <c r="A173" s="6" t="s">
        <v>674</v>
      </c>
      <c r="B173" s="6" t="s">
        <v>390</v>
      </c>
      <c r="C173" s="7" t="s">
        <v>391</v>
      </c>
      <c r="D173" s="7" t="s">
        <v>391</v>
      </c>
      <c r="E173" s="8">
        <f t="shared" si="3"/>
        <v>6172437.0000000009</v>
      </c>
      <c r="F173" s="9">
        <v>617243.69999999995</v>
      </c>
      <c r="G173" s="9">
        <v>617243.69999999995</v>
      </c>
      <c r="H173" s="9">
        <v>617243.69999999995</v>
      </c>
      <c r="I173" s="9">
        <v>617243.69999999995</v>
      </c>
      <c r="J173" s="9">
        <v>617243.69999999995</v>
      </c>
      <c r="K173" s="9">
        <v>617243.69999999995</v>
      </c>
      <c r="L173" s="9">
        <v>617243.69999999995</v>
      </c>
      <c r="M173" s="9">
        <v>617243.69999999995</v>
      </c>
      <c r="N173" s="9">
        <v>617243.69999999995</v>
      </c>
      <c r="O173" s="9">
        <v>617243.69999999995</v>
      </c>
      <c r="P173" s="9">
        <v>0</v>
      </c>
      <c r="Q173" s="9">
        <v>0</v>
      </c>
    </row>
    <row r="174" spans="1:17" ht="22.5">
      <c r="A174" s="6" t="s">
        <v>675</v>
      </c>
      <c r="B174" s="6" t="s">
        <v>392</v>
      </c>
      <c r="C174" s="7" t="s">
        <v>393</v>
      </c>
      <c r="D174" s="7" t="s">
        <v>393</v>
      </c>
      <c r="E174" s="8">
        <f t="shared" si="3"/>
        <v>50971317.999999993</v>
      </c>
      <c r="F174" s="9">
        <v>5097131.8</v>
      </c>
      <c r="G174" s="9">
        <v>5097131.8</v>
      </c>
      <c r="H174" s="9">
        <v>5097131.8</v>
      </c>
      <c r="I174" s="9">
        <v>5097131.8</v>
      </c>
      <c r="J174" s="9">
        <v>5097131.8</v>
      </c>
      <c r="K174" s="9">
        <v>5097131.8</v>
      </c>
      <c r="L174" s="9">
        <v>5097131.8</v>
      </c>
      <c r="M174" s="9">
        <v>5097131.8</v>
      </c>
      <c r="N174" s="9">
        <v>5097131.8</v>
      </c>
      <c r="O174" s="9">
        <v>5097131.8</v>
      </c>
      <c r="P174" s="9">
        <v>0</v>
      </c>
      <c r="Q174" s="9">
        <v>0</v>
      </c>
    </row>
    <row r="175" spans="1:17" ht="33.75">
      <c r="A175" s="6" t="s">
        <v>676</v>
      </c>
      <c r="B175" s="6" t="s">
        <v>394</v>
      </c>
      <c r="C175" s="7" t="s">
        <v>395</v>
      </c>
      <c r="D175" s="7" t="s">
        <v>721</v>
      </c>
      <c r="E175" s="8">
        <f t="shared" si="3"/>
        <v>10277303</v>
      </c>
      <c r="F175" s="9">
        <v>1027730.3</v>
      </c>
      <c r="G175" s="9">
        <v>1027730.3</v>
      </c>
      <c r="H175" s="9">
        <v>1027730.3</v>
      </c>
      <c r="I175" s="9">
        <v>1027730.3</v>
      </c>
      <c r="J175" s="9">
        <v>1027730.3</v>
      </c>
      <c r="K175" s="9">
        <v>1027730.3</v>
      </c>
      <c r="L175" s="9">
        <v>1027730.3</v>
      </c>
      <c r="M175" s="9">
        <v>1027730.3</v>
      </c>
      <c r="N175" s="9">
        <v>1027730.3</v>
      </c>
      <c r="O175" s="9">
        <v>1027730.3</v>
      </c>
      <c r="P175" s="9">
        <v>0</v>
      </c>
      <c r="Q175" s="9">
        <v>0</v>
      </c>
    </row>
    <row r="176" spans="1:17">
      <c r="A176" s="6" t="s">
        <v>677</v>
      </c>
      <c r="B176" s="6" t="s">
        <v>396</v>
      </c>
      <c r="C176" s="7" t="s">
        <v>397</v>
      </c>
      <c r="D176" s="7" t="s">
        <v>397</v>
      </c>
      <c r="E176" s="8">
        <f t="shared" si="3"/>
        <v>48244652.000000007</v>
      </c>
      <c r="F176" s="9">
        <v>4824465.2</v>
      </c>
      <c r="G176" s="9">
        <v>4824465.2</v>
      </c>
      <c r="H176" s="9">
        <v>4824465.2</v>
      </c>
      <c r="I176" s="9">
        <v>4824465.2</v>
      </c>
      <c r="J176" s="9">
        <v>4824465.2</v>
      </c>
      <c r="K176" s="9">
        <v>4824465.2</v>
      </c>
      <c r="L176" s="9">
        <v>4824465.2</v>
      </c>
      <c r="M176" s="9">
        <v>4824465.2</v>
      </c>
      <c r="N176" s="9">
        <v>4824465.2</v>
      </c>
      <c r="O176" s="9">
        <v>4824465.2</v>
      </c>
      <c r="P176" s="9">
        <v>0</v>
      </c>
      <c r="Q176" s="9">
        <v>0</v>
      </c>
    </row>
    <row r="177" spans="1:17" ht="22.5">
      <c r="A177" s="6" t="s">
        <v>678</v>
      </c>
      <c r="B177" s="6" t="s">
        <v>398</v>
      </c>
      <c r="C177" s="7" t="s">
        <v>399</v>
      </c>
      <c r="D177" s="7" t="s">
        <v>399</v>
      </c>
      <c r="E177" s="8">
        <f t="shared" si="3"/>
        <v>24217753.000000004</v>
      </c>
      <c r="F177" s="9">
        <v>2421775.2999999998</v>
      </c>
      <c r="G177" s="9">
        <v>2421775.2999999998</v>
      </c>
      <c r="H177" s="9">
        <v>2421775.2999999998</v>
      </c>
      <c r="I177" s="9">
        <v>2421775.2999999998</v>
      </c>
      <c r="J177" s="9">
        <v>2421775.2999999998</v>
      </c>
      <c r="K177" s="9">
        <v>2421775.2999999998</v>
      </c>
      <c r="L177" s="9">
        <v>2421775.2999999998</v>
      </c>
      <c r="M177" s="9">
        <v>2421775.2999999998</v>
      </c>
      <c r="N177" s="9">
        <v>2421775.2999999998</v>
      </c>
      <c r="O177" s="9">
        <v>2421775.2999999998</v>
      </c>
      <c r="P177" s="9">
        <v>0</v>
      </c>
      <c r="Q177" s="9">
        <v>0</v>
      </c>
    </row>
    <row r="178" spans="1:17">
      <c r="A178" s="6" t="s">
        <v>679</v>
      </c>
      <c r="B178" s="6" t="s">
        <v>400</v>
      </c>
      <c r="C178" s="7" t="s">
        <v>401</v>
      </c>
      <c r="D178" s="7" t="s">
        <v>401</v>
      </c>
      <c r="E178" s="8">
        <f t="shared" si="3"/>
        <v>10985210</v>
      </c>
      <c r="F178" s="9">
        <v>1098521</v>
      </c>
      <c r="G178" s="9">
        <v>1098521</v>
      </c>
      <c r="H178" s="9">
        <v>1098521</v>
      </c>
      <c r="I178" s="9">
        <v>1098521</v>
      </c>
      <c r="J178" s="9">
        <v>1098521</v>
      </c>
      <c r="K178" s="9">
        <v>1098521</v>
      </c>
      <c r="L178" s="9">
        <v>1098521</v>
      </c>
      <c r="M178" s="9">
        <v>1098521</v>
      </c>
      <c r="N178" s="9">
        <v>1098521</v>
      </c>
      <c r="O178" s="9">
        <v>1098521</v>
      </c>
      <c r="P178" s="9">
        <v>0</v>
      </c>
      <c r="Q178" s="9">
        <v>0</v>
      </c>
    </row>
    <row r="179" spans="1:17" ht="33.75">
      <c r="A179" s="6" t="s">
        <v>680</v>
      </c>
      <c r="B179" s="6" t="s">
        <v>402</v>
      </c>
      <c r="C179" s="7" t="s">
        <v>403</v>
      </c>
      <c r="D179" s="7" t="s">
        <v>403</v>
      </c>
      <c r="E179" s="8">
        <f t="shared" si="3"/>
        <v>80067677.000000015</v>
      </c>
      <c r="F179" s="9">
        <v>8006767.7000000002</v>
      </c>
      <c r="G179" s="9">
        <v>8006767.7000000002</v>
      </c>
      <c r="H179" s="9">
        <v>8006767.7000000002</v>
      </c>
      <c r="I179" s="9">
        <v>8006767.7000000002</v>
      </c>
      <c r="J179" s="9">
        <v>8006767.7000000002</v>
      </c>
      <c r="K179" s="9">
        <v>8006767.7000000002</v>
      </c>
      <c r="L179" s="9">
        <v>8006767.7000000002</v>
      </c>
      <c r="M179" s="9">
        <v>8006767.7000000002</v>
      </c>
      <c r="N179" s="9">
        <v>8006767.7000000002</v>
      </c>
      <c r="O179" s="9">
        <v>8006767.7000000002</v>
      </c>
      <c r="P179" s="9">
        <v>0</v>
      </c>
      <c r="Q179" s="9">
        <v>0</v>
      </c>
    </row>
    <row r="180" spans="1:17" ht="22.5">
      <c r="A180" s="6" t="s">
        <v>681</v>
      </c>
      <c r="B180" s="6" t="s">
        <v>404</v>
      </c>
      <c r="C180" s="7" t="s">
        <v>405</v>
      </c>
      <c r="D180" s="7" t="s">
        <v>405</v>
      </c>
      <c r="E180" s="8">
        <f t="shared" si="3"/>
        <v>61330311.000000007</v>
      </c>
      <c r="F180" s="9">
        <v>6133031.0999999996</v>
      </c>
      <c r="G180" s="9">
        <v>6133031.0999999996</v>
      </c>
      <c r="H180" s="9">
        <v>6133031.0999999996</v>
      </c>
      <c r="I180" s="9">
        <v>6133031.0999999996</v>
      </c>
      <c r="J180" s="9">
        <v>6133031.0999999996</v>
      </c>
      <c r="K180" s="9">
        <v>6133031.0999999996</v>
      </c>
      <c r="L180" s="9">
        <v>6133031.0999999996</v>
      </c>
      <c r="M180" s="9">
        <v>6133031.0999999996</v>
      </c>
      <c r="N180" s="9">
        <v>6133031.0999999996</v>
      </c>
      <c r="O180" s="9">
        <v>6133031.0999999996</v>
      </c>
      <c r="P180" s="9">
        <v>0</v>
      </c>
      <c r="Q180" s="9">
        <v>0</v>
      </c>
    </row>
    <row r="181" spans="1:17">
      <c r="A181" s="6" t="s">
        <v>682</v>
      </c>
      <c r="B181" s="6" t="s">
        <v>406</v>
      </c>
      <c r="C181" s="7" t="s">
        <v>407</v>
      </c>
      <c r="D181" s="7" t="s">
        <v>407</v>
      </c>
      <c r="E181" s="8">
        <f t="shared" si="3"/>
        <v>49775843.999999993</v>
      </c>
      <c r="F181" s="9">
        <v>4977584.4000000004</v>
      </c>
      <c r="G181" s="9">
        <v>4977584.4000000004</v>
      </c>
      <c r="H181" s="9">
        <v>4977584.4000000004</v>
      </c>
      <c r="I181" s="9">
        <v>4977584.4000000004</v>
      </c>
      <c r="J181" s="9">
        <v>4977584.4000000004</v>
      </c>
      <c r="K181" s="9">
        <v>4977584.4000000004</v>
      </c>
      <c r="L181" s="9">
        <v>4977584.4000000004</v>
      </c>
      <c r="M181" s="9">
        <v>4977584.4000000004</v>
      </c>
      <c r="N181" s="9">
        <v>4977584.4000000004</v>
      </c>
      <c r="O181" s="9">
        <v>4977584.4000000004</v>
      </c>
      <c r="P181" s="9">
        <v>0</v>
      </c>
      <c r="Q181" s="9">
        <v>0</v>
      </c>
    </row>
    <row r="182" spans="1:17">
      <c r="A182" s="6" t="s">
        <v>683</v>
      </c>
      <c r="B182" s="6" t="s">
        <v>408</v>
      </c>
      <c r="C182" s="7" t="s">
        <v>409</v>
      </c>
      <c r="D182" s="7" t="s">
        <v>409</v>
      </c>
      <c r="E182" s="8">
        <f t="shared" si="3"/>
        <v>39732213.999999993</v>
      </c>
      <c r="F182" s="9">
        <v>3973221.4</v>
      </c>
      <c r="G182" s="9">
        <v>3973221.4</v>
      </c>
      <c r="H182" s="9">
        <v>3973221.4</v>
      </c>
      <c r="I182" s="9">
        <v>3973221.4</v>
      </c>
      <c r="J182" s="9">
        <v>3973221.4</v>
      </c>
      <c r="K182" s="9">
        <v>3973221.4</v>
      </c>
      <c r="L182" s="9">
        <v>3973221.4</v>
      </c>
      <c r="M182" s="9">
        <v>3973221.4</v>
      </c>
      <c r="N182" s="9">
        <v>3973221.4</v>
      </c>
      <c r="O182" s="9">
        <v>3973221.4</v>
      </c>
      <c r="P182" s="9">
        <v>0</v>
      </c>
      <c r="Q182" s="9">
        <v>0</v>
      </c>
    </row>
    <row r="183" spans="1:17" ht="22.5">
      <c r="A183" s="6" t="s">
        <v>684</v>
      </c>
      <c r="B183" s="6" t="s">
        <v>410</v>
      </c>
      <c r="C183" s="7" t="s">
        <v>411</v>
      </c>
      <c r="D183" s="7" t="s">
        <v>411</v>
      </c>
      <c r="E183" s="8">
        <f t="shared" si="3"/>
        <v>11148759.000000002</v>
      </c>
      <c r="F183" s="9">
        <v>1114875.8999999999</v>
      </c>
      <c r="G183" s="9">
        <v>1114875.8999999999</v>
      </c>
      <c r="H183" s="9">
        <v>1114875.8999999999</v>
      </c>
      <c r="I183" s="9">
        <v>1114875.8999999999</v>
      </c>
      <c r="J183" s="9">
        <v>1114875.8999999999</v>
      </c>
      <c r="K183" s="9">
        <v>1114875.8999999999</v>
      </c>
      <c r="L183" s="9">
        <v>1114875.8999999999</v>
      </c>
      <c r="M183" s="9">
        <v>1114875.8999999999</v>
      </c>
      <c r="N183" s="9">
        <v>1114875.8999999999</v>
      </c>
      <c r="O183" s="9">
        <v>1114875.8999999999</v>
      </c>
      <c r="P183" s="9">
        <v>0</v>
      </c>
      <c r="Q183" s="9">
        <v>0</v>
      </c>
    </row>
    <row r="184" spans="1:17" ht="22.5">
      <c r="A184" s="6" t="s">
        <v>685</v>
      </c>
      <c r="B184" s="6" t="s">
        <v>412</v>
      </c>
      <c r="C184" s="7" t="s">
        <v>413</v>
      </c>
      <c r="D184" s="7" t="s">
        <v>413</v>
      </c>
      <c r="E184" s="8">
        <f t="shared" si="3"/>
        <v>9201434.0000000019</v>
      </c>
      <c r="F184" s="9">
        <v>920143.4</v>
      </c>
      <c r="G184" s="9">
        <v>920143.4</v>
      </c>
      <c r="H184" s="9">
        <v>920143.4</v>
      </c>
      <c r="I184" s="9">
        <v>920143.4</v>
      </c>
      <c r="J184" s="9">
        <v>920143.4</v>
      </c>
      <c r="K184" s="9">
        <v>920143.4</v>
      </c>
      <c r="L184" s="9">
        <v>920143.4</v>
      </c>
      <c r="M184" s="9">
        <v>920143.4</v>
      </c>
      <c r="N184" s="9">
        <v>920143.4</v>
      </c>
      <c r="O184" s="9">
        <v>920143.4</v>
      </c>
      <c r="P184" s="9">
        <v>0</v>
      </c>
      <c r="Q184" s="9">
        <v>0</v>
      </c>
    </row>
    <row r="185" spans="1:17">
      <c r="A185" s="6" t="s">
        <v>686</v>
      </c>
      <c r="B185" s="6" t="s">
        <v>414</v>
      </c>
      <c r="C185" s="7" t="s">
        <v>415</v>
      </c>
      <c r="D185" s="7" t="s">
        <v>415</v>
      </c>
      <c r="E185" s="8">
        <f t="shared" si="3"/>
        <v>46232011.000000007</v>
      </c>
      <c r="F185" s="9">
        <v>4623201.0999999996</v>
      </c>
      <c r="G185" s="9">
        <v>4623201.0999999996</v>
      </c>
      <c r="H185" s="9">
        <v>4623201.0999999996</v>
      </c>
      <c r="I185" s="9">
        <v>4623201.0999999996</v>
      </c>
      <c r="J185" s="9">
        <v>4623201.0999999996</v>
      </c>
      <c r="K185" s="9">
        <v>4623201.0999999996</v>
      </c>
      <c r="L185" s="9">
        <v>4623201.0999999996</v>
      </c>
      <c r="M185" s="9">
        <v>4623201.0999999996</v>
      </c>
      <c r="N185" s="9">
        <v>4623201.0999999996</v>
      </c>
      <c r="O185" s="9">
        <v>4623201.0999999996</v>
      </c>
      <c r="P185" s="9">
        <v>0</v>
      </c>
      <c r="Q185" s="9">
        <v>0</v>
      </c>
    </row>
    <row r="186" spans="1:17">
      <c r="A186" s="6" t="s">
        <v>687</v>
      </c>
      <c r="B186" s="6" t="s">
        <v>416</v>
      </c>
      <c r="C186" s="7" t="s">
        <v>417</v>
      </c>
      <c r="D186" s="7" t="s">
        <v>417</v>
      </c>
      <c r="E186" s="8">
        <f t="shared" si="3"/>
        <v>23158598.000000004</v>
      </c>
      <c r="F186" s="9">
        <v>2315859.7999999998</v>
      </c>
      <c r="G186" s="9">
        <v>2315859.7999999998</v>
      </c>
      <c r="H186" s="9">
        <v>2315859.7999999998</v>
      </c>
      <c r="I186" s="9">
        <v>2315859.7999999998</v>
      </c>
      <c r="J186" s="9">
        <v>2315859.7999999998</v>
      </c>
      <c r="K186" s="9">
        <v>2315859.7999999998</v>
      </c>
      <c r="L186" s="9">
        <v>2315859.7999999998</v>
      </c>
      <c r="M186" s="9">
        <v>2315859.7999999998</v>
      </c>
      <c r="N186" s="9">
        <v>2315859.7999999998</v>
      </c>
      <c r="O186" s="9">
        <v>2315859.7999999998</v>
      </c>
      <c r="P186" s="9">
        <v>0</v>
      </c>
      <c r="Q186" s="9">
        <v>0</v>
      </c>
    </row>
    <row r="187" spans="1:17">
      <c r="A187" s="6" t="s">
        <v>688</v>
      </c>
      <c r="B187" s="6" t="s">
        <v>418</v>
      </c>
      <c r="C187" s="7" t="s">
        <v>419</v>
      </c>
      <c r="D187" s="7" t="s">
        <v>419</v>
      </c>
      <c r="E187" s="8">
        <f t="shared" si="3"/>
        <v>15432741.999999996</v>
      </c>
      <c r="F187" s="9">
        <v>1543274.2</v>
      </c>
      <c r="G187" s="9">
        <v>1543274.2</v>
      </c>
      <c r="H187" s="9">
        <v>1543274.2</v>
      </c>
      <c r="I187" s="9">
        <v>1543274.2</v>
      </c>
      <c r="J187" s="9">
        <v>1543274.2</v>
      </c>
      <c r="K187" s="9">
        <v>1543274.2</v>
      </c>
      <c r="L187" s="9">
        <v>1543274.2</v>
      </c>
      <c r="M187" s="9">
        <v>1543274.2</v>
      </c>
      <c r="N187" s="9">
        <v>1543274.2</v>
      </c>
      <c r="O187" s="9">
        <v>1543274.2</v>
      </c>
      <c r="P187" s="9">
        <v>0</v>
      </c>
      <c r="Q187" s="9">
        <v>0</v>
      </c>
    </row>
    <row r="188" spans="1:17" ht="22.5">
      <c r="A188" s="6" t="s">
        <v>689</v>
      </c>
      <c r="B188" s="6" t="s">
        <v>420</v>
      </c>
      <c r="C188" s="7" t="s">
        <v>421</v>
      </c>
      <c r="D188" s="7" t="s">
        <v>421</v>
      </c>
      <c r="E188" s="8">
        <f t="shared" si="3"/>
        <v>72682986</v>
      </c>
      <c r="F188" s="9">
        <v>7268298.5999999996</v>
      </c>
      <c r="G188" s="9">
        <v>7268298.5999999996</v>
      </c>
      <c r="H188" s="9">
        <v>7268298.5999999996</v>
      </c>
      <c r="I188" s="9">
        <v>7268298.5999999996</v>
      </c>
      <c r="J188" s="9">
        <v>7268298.5999999996</v>
      </c>
      <c r="K188" s="9">
        <v>7268298.5999999996</v>
      </c>
      <c r="L188" s="9">
        <v>7268298.5999999996</v>
      </c>
      <c r="M188" s="9">
        <v>7268298.5999999996</v>
      </c>
      <c r="N188" s="9">
        <v>7268298.5999999996</v>
      </c>
      <c r="O188" s="9">
        <v>7268298.5999999996</v>
      </c>
      <c r="P188" s="9">
        <v>0</v>
      </c>
      <c r="Q188" s="9">
        <v>0</v>
      </c>
    </row>
    <row r="189" spans="1:17">
      <c r="A189" s="6" t="s">
        <v>690</v>
      </c>
      <c r="B189" s="6" t="s">
        <v>422</v>
      </c>
      <c r="C189" s="7" t="s">
        <v>423</v>
      </c>
      <c r="D189" s="7" t="s">
        <v>423</v>
      </c>
      <c r="E189" s="8">
        <f t="shared" si="3"/>
        <v>19303623.000000004</v>
      </c>
      <c r="F189" s="9">
        <v>1930362.3</v>
      </c>
      <c r="G189" s="9">
        <v>1930362.3</v>
      </c>
      <c r="H189" s="9">
        <v>1930362.3</v>
      </c>
      <c r="I189" s="9">
        <v>1930362.3</v>
      </c>
      <c r="J189" s="9">
        <v>1930362.3</v>
      </c>
      <c r="K189" s="9">
        <v>1930362.3</v>
      </c>
      <c r="L189" s="9">
        <v>1930362.3</v>
      </c>
      <c r="M189" s="9">
        <v>1930362.3</v>
      </c>
      <c r="N189" s="9">
        <v>1930362.3</v>
      </c>
      <c r="O189" s="9">
        <v>1930362.3</v>
      </c>
      <c r="P189" s="9">
        <v>0</v>
      </c>
      <c r="Q189" s="9">
        <v>0</v>
      </c>
    </row>
    <row r="190" spans="1:17">
      <c r="A190" s="6" t="s">
        <v>691</v>
      </c>
      <c r="B190" s="6" t="s">
        <v>424</v>
      </c>
      <c r="C190" s="7" t="s">
        <v>425</v>
      </c>
      <c r="D190" s="7" t="s">
        <v>425</v>
      </c>
      <c r="E190" s="8">
        <f t="shared" si="3"/>
        <v>56912058.999999993</v>
      </c>
      <c r="F190" s="9">
        <v>5691205.9000000004</v>
      </c>
      <c r="G190" s="9">
        <v>5691205.9000000004</v>
      </c>
      <c r="H190" s="9">
        <v>5691205.9000000004</v>
      </c>
      <c r="I190" s="9">
        <v>5691205.9000000004</v>
      </c>
      <c r="J190" s="9">
        <v>5691205.9000000004</v>
      </c>
      <c r="K190" s="9">
        <v>5691205.9000000004</v>
      </c>
      <c r="L190" s="9">
        <v>5691205.9000000004</v>
      </c>
      <c r="M190" s="9">
        <v>5691205.9000000004</v>
      </c>
      <c r="N190" s="9">
        <v>5691205.9000000004</v>
      </c>
      <c r="O190" s="9">
        <v>5691205.9000000004</v>
      </c>
      <c r="P190" s="9">
        <v>0</v>
      </c>
      <c r="Q190" s="9">
        <v>0</v>
      </c>
    </row>
    <row r="191" spans="1:17">
      <c r="A191" s="6" t="s">
        <v>692</v>
      </c>
      <c r="B191" s="6" t="s">
        <v>426</v>
      </c>
      <c r="C191" s="7" t="s">
        <v>427</v>
      </c>
      <c r="D191" s="7" t="s">
        <v>427</v>
      </c>
      <c r="E191" s="8">
        <f t="shared" si="3"/>
        <v>18913218.000000004</v>
      </c>
      <c r="F191" s="9">
        <v>1891321.8</v>
      </c>
      <c r="G191" s="9">
        <v>1891321.8</v>
      </c>
      <c r="H191" s="9">
        <v>1891321.8</v>
      </c>
      <c r="I191" s="9">
        <v>1891321.8</v>
      </c>
      <c r="J191" s="9">
        <v>1891321.8</v>
      </c>
      <c r="K191" s="9">
        <v>1891321.8</v>
      </c>
      <c r="L191" s="9">
        <v>1891321.8</v>
      </c>
      <c r="M191" s="9">
        <v>1891321.8</v>
      </c>
      <c r="N191" s="9">
        <v>1891321.8</v>
      </c>
      <c r="O191" s="9">
        <v>1891321.8</v>
      </c>
      <c r="P191" s="9">
        <v>0</v>
      </c>
      <c r="Q191" s="9">
        <v>0</v>
      </c>
    </row>
    <row r="192" spans="1:17" ht="22.5">
      <c r="A192" s="6" t="s">
        <v>693</v>
      </c>
      <c r="B192" s="6" t="s">
        <v>428</v>
      </c>
      <c r="C192" s="7" t="s">
        <v>429</v>
      </c>
      <c r="D192" s="7" t="s">
        <v>429</v>
      </c>
      <c r="E192" s="8">
        <f t="shared" si="3"/>
        <v>6010135</v>
      </c>
      <c r="F192" s="9">
        <v>601013.5</v>
      </c>
      <c r="G192" s="9">
        <v>601013.5</v>
      </c>
      <c r="H192" s="9">
        <v>601013.5</v>
      </c>
      <c r="I192" s="9">
        <v>601013.5</v>
      </c>
      <c r="J192" s="9">
        <v>601013.5</v>
      </c>
      <c r="K192" s="9">
        <v>601013.5</v>
      </c>
      <c r="L192" s="9">
        <v>601013.5</v>
      </c>
      <c r="M192" s="9">
        <v>601013.5</v>
      </c>
      <c r="N192" s="9">
        <v>601013.5</v>
      </c>
      <c r="O192" s="9">
        <v>601013.5</v>
      </c>
      <c r="P192" s="9">
        <v>0</v>
      </c>
      <c r="Q192" s="9">
        <v>0</v>
      </c>
    </row>
    <row r="193" spans="1:17">
      <c r="A193" s="6" t="s">
        <v>694</v>
      </c>
      <c r="B193" s="6" t="s">
        <v>430</v>
      </c>
      <c r="C193" s="7" t="s">
        <v>431</v>
      </c>
      <c r="D193" s="7" t="s">
        <v>431</v>
      </c>
      <c r="E193" s="8">
        <f t="shared" si="3"/>
        <v>19033986.999999996</v>
      </c>
      <c r="F193" s="9">
        <v>1903398.7</v>
      </c>
      <c r="G193" s="9">
        <v>1903398.7</v>
      </c>
      <c r="H193" s="9">
        <v>1903398.7</v>
      </c>
      <c r="I193" s="9">
        <v>1903398.7</v>
      </c>
      <c r="J193" s="9">
        <v>1903398.7</v>
      </c>
      <c r="K193" s="9">
        <v>1903398.7</v>
      </c>
      <c r="L193" s="9">
        <v>1903398.7</v>
      </c>
      <c r="M193" s="9">
        <v>1903398.7</v>
      </c>
      <c r="N193" s="9">
        <v>1903398.7</v>
      </c>
      <c r="O193" s="9">
        <v>1903398.7</v>
      </c>
      <c r="P193" s="9">
        <v>0</v>
      </c>
      <c r="Q193" s="9">
        <v>0</v>
      </c>
    </row>
    <row r="194" spans="1:17" ht="22.5">
      <c r="A194" s="6" t="s">
        <v>695</v>
      </c>
      <c r="B194" s="6" t="s">
        <v>432</v>
      </c>
      <c r="C194" s="7" t="s">
        <v>433</v>
      </c>
      <c r="D194" s="7" t="s">
        <v>433</v>
      </c>
      <c r="E194" s="8">
        <f t="shared" si="3"/>
        <v>16268360.999999998</v>
      </c>
      <c r="F194" s="9">
        <v>1626836.1</v>
      </c>
      <c r="G194" s="9">
        <v>1626836.1</v>
      </c>
      <c r="H194" s="9">
        <v>1626836.1</v>
      </c>
      <c r="I194" s="9">
        <v>1626836.1</v>
      </c>
      <c r="J194" s="9">
        <v>1626836.1</v>
      </c>
      <c r="K194" s="9">
        <v>1626836.1</v>
      </c>
      <c r="L194" s="9">
        <v>1626836.1</v>
      </c>
      <c r="M194" s="9">
        <v>1626836.1</v>
      </c>
      <c r="N194" s="9">
        <v>1626836.1</v>
      </c>
      <c r="O194" s="9">
        <v>1626836.1</v>
      </c>
      <c r="P194" s="9">
        <v>0</v>
      </c>
      <c r="Q194" s="9">
        <v>0</v>
      </c>
    </row>
    <row r="195" spans="1:17" ht="22.5">
      <c r="A195" s="6" t="s">
        <v>696</v>
      </c>
      <c r="B195" s="6" t="s">
        <v>434</v>
      </c>
      <c r="C195" s="7" t="s">
        <v>435</v>
      </c>
      <c r="D195" s="7" t="s">
        <v>435</v>
      </c>
      <c r="E195" s="8">
        <f t="shared" si="3"/>
        <v>17382994</v>
      </c>
      <c r="F195" s="9">
        <v>1738299.4</v>
      </c>
      <c r="G195" s="9">
        <v>1738299.4</v>
      </c>
      <c r="H195" s="9">
        <v>1738299.4</v>
      </c>
      <c r="I195" s="9">
        <v>1738299.4</v>
      </c>
      <c r="J195" s="9">
        <v>1738299.4</v>
      </c>
      <c r="K195" s="9">
        <v>1738299.4</v>
      </c>
      <c r="L195" s="9">
        <v>1738299.4</v>
      </c>
      <c r="M195" s="9">
        <v>1738299.4</v>
      </c>
      <c r="N195" s="9">
        <v>1738299.4</v>
      </c>
      <c r="O195" s="9">
        <v>1738299.4</v>
      </c>
      <c r="P195" s="9">
        <v>0</v>
      </c>
      <c r="Q195" s="9">
        <v>0</v>
      </c>
    </row>
    <row r="196" spans="1:17" ht="22.5">
      <c r="A196" s="6" t="s">
        <v>697</v>
      </c>
      <c r="B196" s="6" t="s">
        <v>436</v>
      </c>
      <c r="C196" s="7" t="s">
        <v>437</v>
      </c>
      <c r="D196" s="7" t="s">
        <v>437</v>
      </c>
      <c r="E196" s="8">
        <f t="shared" ref="E196:E219" si="4">SUM(F196:Q196)</f>
        <v>34688147</v>
      </c>
      <c r="F196" s="9">
        <v>3468814.7</v>
      </c>
      <c r="G196" s="9">
        <v>3468814.7</v>
      </c>
      <c r="H196" s="9">
        <v>3468814.7</v>
      </c>
      <c r="I196" s="9">
        <v>3468814.7</v>
      </c>
      <c r="J196" s="9">
        <v>3468814.7</v>
      </c>
      <c r="K196" s="9">
        <v>3468814.7</v>
      </c>
      <c r="L196" s="9">
        <v>3468814.7</v>
      </c>
      <c r="M196" s="9">
        <v>3468814.7</v>
      </c>
      <c r="N196" s="9">
        <v>3468814.7</v>
      </c>
      <c r="O196" s="9">
        <v>3468814.7</v>
      </c>
      <c r="P196" s="9">
        <v>0</v>
      </c>
      <c r="Q196" s="9">
        <v>0</v>
      </c>
    </row>
    <row r="197" spans="1:17" ht="22.5">
      <c r="A197" s="6" t="s">
        <v>698</v>
      </c>
      <c r="B197" s="6" t="s">
        <v>438</v>
      </c>
      <c r="C197" s="7" t="s">
        <v>439</v>
      </c>
      <c r="D197" s="7" t="s">
        <v>439</v>
      </c>
      <c r="E197" s="8">
        <f t="shared" si="4"/>
        <v>100861342.99999999</v>
      </c>
      <c r="F197" s="9">
        <v>10086134.300000001</v>
      </c>
      <c r="G197" s="9">
        <v>10086134.300000001</v>
      </c>
      <c r="H197" s="9">
        <v>10086134.300000001</v>
      </c>
      <c r="I197" s="9">
        <v>10086134.300000001</v>
      </c>
      <c r="J197" s="9">
        <v>10086134.300000001</v>
      </c>
      <c r="K197" s="9">
        <v>10086134.300000001</v>
      </c>
      <c r="L197" s="9">
        <v>10086134.300000001</v>
      </c>
      <c r="M197" s="9">
        <v>10086134.300000001</v>
      </c>
      <c r="N197" s="9">
        <v>10086134.300000001</v>
      </c>
      <c r="O197" s="9">
        <v>10086134.300000001</v>
      </c>
      <c r="P197" s="9">
        <v>0</v>
      </c>
      <c r="Q197" s="9">
        <v>0</v>
      </c>
    </row>
    <row r="198" spans="1:17" ht="22.5">
      <c r="A198" s="6" t="s">
        <v>699</v>
      </c>
      <c r="B198" s="6" t="s">
        <v>440</v>
      </c>
      <c r="C198" s="7" t="s">
        <v>441</v>
      </c>
      <c r="D198" s="7" t="s">
        <v>441</v>
      </c>
      <c r="E198" s="8">
        <f t="shared" si="4"/>
        <v>7891630</v>
      </c>
      <c r="F198" s="9">
        <v>789163</v>
      </c>
      <c r="G198" s="9">
        <v>789163</v>
      </c>
      <c r="H198" s="9">
        <v>789163</v>
      </c>
      <c r="I198" s="9">
        <v>789163</v>
      </c>
      <c r="J198" s="9">
        <v>789163</v>
      </c>
      <c r="K198" s="9">
        <v>789163</v>
      </c>
      <c r="L198" s="9">
        <v>789163</v>
      </c>
      <c r="M198" s="9">
        <v>789163</v>
      </c>
      <c r="N198" s="9">
        <v>789163</v>
      </c>
      <c r="O198" s="9">
        <v>789163</v>
      </c>
      <c r="P198" s="9">
        <v>0</v>
      </c>
      <c r="Q198" s="9">
        <v>0</v>
      </c>
    </row>
    <row r="199" spans="1:17">
      <c r="A199" s="6" t="s">
        <v>700</v>
      </c>
      <c r="B199" s="6" t="s">
        <v>442</v>
      </c>
      <c r="C199" s="7" t="s">
        <v>443</v>
      </c>
      <c r="D199" s="7" t="s">
        <v>443</v>
      </c>
      <c r="E199" s="8">
        <f t="shared" si="4"/>
        <v>96288070.999999985</v>
      </c>
      <c r="F199" s="9">
        <v>9628807.0999999996</v>
      </c>
      <c r="G199" s="9">
        <v>9628807.0999999996</v>
      </c>
      <c r="H199" s="9">
        <v>9628807.0999999996</v>
      </c>
      <c r="I199" s="9">
        <v>9628807.0999999996</v>
      </c>
      <c r="J199" s="9">
        <v>9628807.0999999996</v>
      </c>
      <c r="K199" s="9">
        <v>9628807.0999999996</v>
      </c>
      <c r="L199" s="9">
        <v>9628807.0999999996</v>
      </c>
      <c r="M199" s="9">
        <v>9628807.0999999996</v>
      </c>
      <c r="N199" s="9">
        <v>9628807.0999999996</v>
      </c>
      <c r="O199" s="9">
        <v>9628807.0999999996</v>
      </c>
      <c r="P199" s="9">
        <v>0</v>
      </c>
      <c r="Q199" s="9">
        <v>0</v>
      </c>
    </row>
    <row r="200" spans="1:17">
      <c r="A200" s="6" t="s">
        <v>701</v>
      </c>
      <c r="B200" s="6" t="s">
        <v>444</v>
      </c>
      <c r="C200" s="7" t="s">
        <v>445</v>
      </c>
      <c r="D200" s="7" t="s">
        <v>445</v>
      </c>
      <c r="E200" s="8">
        <f t="shared" si="4"/>
        <v>9719518</v>
      </c>
      <c r="F200" s="9">
        <v>971951.8</v>
      </c>
      <c r="G200" s="9">
        <v>971951.8</v>
      </c>
      <c r="H200" s="9">
        <v>971951.8</v>
      </c>
      <c r="I200" s="9">
        <v>971951.8</v>
      </c>
      <c r="J200" s="9">
        <v>971951.8</v>
      </c>
      <c r="K200" s="9">
        <v>971951.8</v>
      </c>
      <c r="L200" s="9">
        <v>971951.8</v>
      </c>
      <c r="M200" s="9">
        <v>971951.8</v>
      </c>
      <c r="N200" s="9">
        <v>971951.8</v>
      </c>
      <c r="O200" s="9">
        <v>971951.8</v>
      </c>
      <c r="P200" s="9">
        <v>0</v>
      </c>
      <c r="Q200" s="9">
        <v>0</v>
      </c>
    </row>
    <row r="201" spans="1:17">
      <c r="A201" s="6" t="s">
        <v>702</v>
      </c>
      <c r="B201" s="6" t="s">
        <v>446</v>
      </c>
      <c r="C201" s="7" t="s">
        <v>447</v>
      </c>
      <c r="D201" s="7" t="s">
        <v>447</v>
      </c>
      <c r="E201" s="8">
        <f t="shared" si="4"/>
        <v>78623887.000000015</v>
      </c>
      <c r="F201" s="9">
        <v>7862388.7000000002</v>
      </c>
      <c r="G201" s="9">
        <v>7862388.7000000002</v>
      </c>
      <c r="H201" s="9">
        <v>7862388.7000000002</v>
      </c>
      <c r="I201" s="9">
        <v>7862388.7000000002</v>
      </c>
      <c r="J201" s="9">
        <v>7862388.7000000002</v>
      </c>
      <c r="K201" s="9">
        <v>7862388.7000000002</v>
      </c>
      <c r="L201" s="9">
        <v>7862388.7000000002</v>
      </c>
      <c r="M201" s="9">
        <v>7862388.7000000002</v>
      </c>
      <c r="N201" s="9">
        <v>7862388.7000000002</v>
      </c>
      <c r="O201" s="9">
        <v>7862388.7000000002</v>
      </c>
      <c r="P201" s="9">
        <v>0</v>
      </c>
      <c r="Q201" s="9">
        <v>0</v>
      </c>
    </row>
    <row r="202" spans="1:17">
      <c r="A202" s="6" t="s">
        <v>703</v>
      </c>
      <c r="B202" s="6" t="s">
        <v>448</v>
      </c>
      <c r="C202" s="7" t="s">
        <v>449</v>
      </c>
      <c r="D202" s="7" t="s">
        <v>449</v>
      </c>
      <c r="E202" s="8">
        <f t="shared" si="4"/>
        <v>11883935</v>
      </c>
      <c r="F202" s="9">
        <v>1188393.5</v>
      </c>
      <c r="G202" s="9">
        <v>1188393.5</v>
      </c>
      <c r="H202" s="9">
        <v>1188393.5</v>
      </c>
      <c r="I202" s="9">
        <v>1188393.5</v>
      </c>
      <c r="J202" s="9">
        <v>1188393.5</v>
      </c>
      <c r="K202" s="9">
        <v>1188393.5</v>
      </c>
      <c r="L202" s="9">
        <v>1188393.5</v>
      </c>
      <c r="M202" s="9">
        <v>1188393.5</v>
      </c>
      <c r="N202" s="9">
        <v>1188393.5</v>
      </c>
      <c r="O202" s="9">
        <v>1188393.5</v>
      </c>
      <c r="P202" s="9">
        <v>0</v>
      </c>
      <c r="Q202" s="9">
        <v>0</v>
      </c>
    </row>
    <row r="203" spans="1:17">
      <c r="A203" s="6" t="s">
        <v>704</v>
      </c>
      <c r="B203" s="6" t="s">
        <v>450</v>
      </c>
      <c r="C203" s="7" t="s">
        <v>451</v>
      </c>
      <c r="D203" s="7" t="s">
        <v>451</v>
      </c>
      <c r="E203" s="8">
        <f t="shared" si="4"/>
        <v>9062523</v>
      </c>
      <c r="F203" s="9">
        <v>906252.3</v>
      </c>
      <c r="G203" s="9">
        <v>906252.3</v>
      </c>
      <c r="H203" s="9">
        <v>906252.3</v>
      </c>
      <c r="I203" s="9">
        <v>906252.3</v>
      </c>
      <c r="J203" s="9">
        <v>906252.3</v>
      </c>
      <c r="K203" s="9">
        <v>906252.3</v>
      </c>
      <c r="L203" s="9">
        <v>906252.3</v>
      </c>
      <c r="M203" s="9">
        <v>906252.3</v>
      </c>
      <c r="N203" s="9">
        <v>906252.3</v>
      </c>
      <c r="O203" s="9">
        <v>906252.3</v>
      </c>
      <c r="P203" s="9">
        <v>0</v>
      </c>
      <c r="Q203" s="9">
        <v>0</v>
      </c>
    </row>
    <row r="204" spans="1:17" ht="33.75">
      <c r="A204" s="6" t="s">
        <v>705</v>
      </c>
      <c r="B204" s="6" t="s">
        <v>452</v>
      </c>
      <c r="C204" s="7" t="s">
        <v>453</v>
      </c>
      <c r="D204" s="7" t="s">
        <v>453</v>
      </c>
      <c r="E204" s="8">
        <f t="shared" si="4"/>
        <v>36403347</v>
      </c>
      <c r="F204" s="9">
        <v>3640334.7</v>
      </c>
      <c r="G204" s="9">
        <v>3640334.7</v>
      </c>
      <c r="H204" s="9">
        <v>3640334.7</v>
      </c>
      <c r="I204" s="9">
        <v>3640334.7</v>
      </c>
      <c r="J204" s="9">
        <v>3640334.7</v>
      </c>
      <c r="K204" s="9">
        <v>3640334.7</v>
      </c>
      <c r="L204" s="9">
        <v>3640334.7</v>
      </c>
      <c r="M204" s="9">
        <v>3640334.7</v>
      </c>
      <c r="N204" s="9">
        <v>3640334.7</v>
      </c>
      <c r="O204" s="9">
        <v>3640334.7</v>
      </c>
      <c r="P204" s="9">
        <v>0</v>
      </c>
      <c r="Q204" s="9">
        <v>0</v>
      </c>
    </row>
    <row r="205" spans="1:17" ht="33.75">
      <c r="A205" s="6" t="s">
        <v>706</v>
      </c>
      <c r="B205" s="6" t="s">
        <v>454</v>
      </c>
      <c r="C205" s="7" t="s">
        <v>455</v>
      </c>
      <c r="D205" s="7" t="s">
        <v>455</v>
      </c>
      <c r="E205" s="8">
        <f t="shared" si="4"/>
        <v>18046090</v>
      </c>
      <c r="F205" s="9">
        <v>1804609</v>
      </c>
      <c r="G205" s="9">
        <v>1804609</v>
      </c>
      <c r="H205" s="9">
        <v>1804609</v>
      </c>
      <c r="I205" s="9">
        <v>1804609</v>
      </c>
      <c r="J205" s="9">
        <v>1804609</v>
      </c>
      <c r="K205" s="9">
        <v>1804609</v>
      </c>
      <c r="L205" s="9">
        <v>1804609</v>
      </c>
      <c r="M205" s="9">
        <v>1804609</v>
      </c>
      <c r="N205" s="9">
        <v>1804609</v>
      </c>
      <c r="O205" s="9">
        <v>1804609</v>
      </c>
      <c r="P205" s="9">
        <v>0</v>
      </c>
      <c r="Q205" s="9">
        <v>0</v>
      </c>
    </row>
    <row r="206" spans="1:17">
      <c r="A206" s="6" t="s">
        <v>707</v>
      </c>
      <c r="B206" s="6" t="s">
        <v>456</v>
      </c>
      <c r="C206" s="7" t="s">
        <v>457</v>
      </c>
      <c r="D206" s="7" t="s">
        <v>457</v>
      </c>
      <c r="E206" s="8">
        <f t="shared" si="4"/>
        <v>14181335.999999998</v>
      </c>
      <c r="F206" s="9">
        <v>1418133.6</v>
      </c>
      <c r="G206" s="9">
        <v>1418133.6</v>
      </c>
      <c r="H206" s="9">
        <v>1418133.6</v>
      </c>
      <c r="I206" s="9">
        <v>1418133.6</v>
      </c>
      <c r="J206" s="9">
        <v>1418133.6</v>
      </c>
      <c r="K206" s="9">
        <v>1418133.6</v>
      </c>
      <c r="L206" s="9">
        <v>1418133.6</v>
      </c>
      <c r="M206" s="9">
        <v>1418133.6</v>
      </c>
      <c r="N206" s="9">
        <v>1418133.6</v>
      </c>
      <c r="O206" s="9">
        <v>1418133.6</v>
      </c>
      <c r="P206" s="9">
        <v>0</v>
      </c>
      <c r="Q206" s="9">
        <v>0</v>
      </c>
    </row>
    <row r="207" spans="1:17">
      <c r="A207" s="6" t="s">
        <v>708</v>
      </c>
      <c r="B207" s="6" t="s">
        <v>458</v>
      </c>
      <c r="C207" s="7" t="s">
        <v>459</v>
      </c>
      <c r="D207" s="7" t="s">
        <v>459</v>
      </c>
      <c r="E207" s="8">
        <f t="shared" si="4"/>
        <v>28835751.000000007</v>
      </c>
      <c r="F207" s="9">
        <v>2883575.1</v>
      </c>
      <c r="G207" s="9">
        <v>2883575.1</v>
      </c>
      <c r="H207" s="9">
        <v>2883575.1</v>
      </c>
      <c r="I207" s="9">
        <v>2883575.1</v>
      </c>
      <c r="J207" s="9">
        <v>2883575.1</v>
      </c>
      <c r="K207" s="9">
        <v>2883575.1</v>
      </c>
      <c r="L207" s="9">
        <v>2883575.1</v>
      </c>
      <c r="M207" s="9">
        <v>2883575.1</v>
      </c>
      <c r="N207" s="9">
        <v>2883575.1</v>
      </c>
      <c r="O207" s="9">
        <v>2883575.1</v>
      </c>
      <c r="P207" s="9">
        <v>0</v>
      </c>
      <c r="Q207" s="9">
        <v>0</v>
      </c>
    </row>
    <row r="208" spans="1:17">
      <c r="A208" s="6" t="s">
        <v>709</v>
      </c>
      <c r="B208" s="6" t="s">
        <v>460</v>
      </c>
      <c r="C208" s="7" t="s">
        <v>461</v>
      </c>
      <c r="D208" s="7" t="s">
        <v>461</v>
      </c>
      <c r="E208" s="8">
        <f t="shared" si="4"/>
        <v>12409900.999999998</v>
      </c>
      <c r="F208" s="9">
        <v>1240990.1000000001</v>
      </c>
      <c r="G208" s="9">
        <v>1240990.1000000001</v>
      </c>
      <c r="H208" s="9">
        <v>1240990.1000000001</v>
      </c>
      <c r="I208" s="9">
        <v>1240990.1000000001</v>
      </c>
      <c r="J208" s="9">
        <v>1240990.1000000001</v>
      </c>
      <c r="K208" s="9">
        <v>1240990.1000000001</v>
      </c>
      <c r="L208" s="9">
        <v>1240990.1000000001</v>
      </c>
      <c r="M208" s="9">
        <v>1240990.1000000001</v>
      </c>
      <c r="N208" s="9">
        <v>1240990.1000000001</v>
      </c>
      <c r="O208" s="9">
        <v>1240990.1000000001</v>
      </c>
      <c r="P208" s="9">
        <v>0</v>
      </c>
      <c r="Q208" s="9">
        <v>0</v>
      </c>
    </row>
    <row r="209" spans="1:17" ht="22.5">
      <c r="A209" s="6" t="s">
        <v>710</v>
      </c>
      <c r="B209" s="6" t="s">
        <v>462</v>
      </c>
      <c r="C209" s="7" t="s">
        <v>463</v>
      </c>
      <c r="D209" s="7" t="s">
        <v>463</v>
      </c>
      <c r="E209" s="8">
        <f t="shared" si="4"/>
        <v>101535035.99999999</v>
      </c>
      <c r="F209" s="9">
        <v>10153503.6</v>
      </c>
      <c r="G209" s="9">
        <v>10153503.6</v>
      </c>
      <c r="H209" s="9">
        <v>10153503.6</v>
      </c>
      <c r="I209" s="9">
        <v>10153503.6</v>
      </c>
      <c r="J209" s="9">
        <v>10153503.6</v>
      </c>
      <c r="K209" s="9">
        <v>10153503.6</v>
      </c>
      <c r="L209" s="9">
        <v>10153503.6</v>
      </c>
      <c r="M209" s="9">
        <v>10153503.6</v>
      </c>
      <c r="N209" s="9">
        <v>10153503.6</v>
      </c>
      <c r="O209" s="9">
        <v>10153503.6</v>
      </c>
      <c r="P209" s="9">
        <v>0</v>
      </c>
      <c r="Q209" s="9">
        <v>0</v>
      </c>
    </row>
    <row r="210" spans="1:17">
      <c r="A210" s="6" t="s">
        <v>711</v>
      </c>
      <c r="B210" s="6" t="s">
        <v>464</v>
      </c>
      <c r="C210" s="7" t="s">
        <v>465</v>
      </c>
      <c r="D210" s="7" t="s">
        <v>465</v>
      </c>
      <c r="E210" s="8">
        <f t="shared" si="4"/>
        <v>103522907.00000001</v>
      </c>
      <c r="F210" s="9">
        <v>10352290.699999999</v>
      </c>
      <c r="G210" s="9">
        <v>10352290.699999999</v>
      </c>
      <c r="H210" s="9">
        <v>10352290.699999999</v>
      </c>
      <c r="I210" s="9">
        <v>10352290.699999999</v>
      </c>
      <c r="J210" s="9">
        <v>10352290.699999999</v>
      </c>
      <c r="K210" s="9">
        <v>10352290.699999999</v>
      </c>
      <c r="L210" s="9">
        <v>10352290.699999999</v>
      </c>
      <c r="M210" s="9">
        <v>10352290.699999999</v>
      </c>
      <c r="N210" s="9">
        <v>10352290.699999999</v>
      </c>
      <c r="O210" s="9">
        <v>10352290.699999999</v>
      </c>
      <c r="P210" s="9">
        <v>0</v>
      </c>
      <c r="Q210" s="9">
        <v>0</v>
      </c>
    </row>
    <row r="211" spans="1:17">
      <c r="A211" s="6" t="s">
        <v>712</v>
      </c>
      <c r="B211" s="6" t="s">
        <v>466</v>
      </c>
      <c r="C211" s="7" t="s">
        <v>467</v>
      </c>
      <c r="D211" s="7" t="s">
        <v>467</v>
      </c>
      <c r="E211" s="8">
        <f t="shared" si="4"/>
        <v>15066579.000000002</v>
      </c>
      <c r="F211" s="9">
        <v>1506657.9</v>
      </c>
      <c r="G211" s="9">
        <v>1506657.9</v>
      </c>
      <c r="H211" s="9">
        <v>1506657.9</v>
      </c>
      <c r="I211" s="9">
        <v>1506657.9</v>
      </c>
      <c r="J211" s="9">
        <v>1506657.9</v>
      </c>
      <c r="K211" s="9">
        <v>1506657.9</v>
      </c>
      <c r="L211" s="9">
        <v>1506657.9</v>
      </c>
      <c r="M211" s="9">
        <v>1506657.9</v>
      </c>
      <c r="N211" s="9">
        <v>1506657.9</v>
      </c>
      <c r="O211" s="9">
        <v>1506657.9</v>
      </c>
      <c r="P211" s="9">
        <v>0</v>
      </c>
      <c r="Q211" s="9">
        <v>0</v>
      </c>
    </row>
    <row r="212" spans="1:17" ht="22.5">
      <c r="A212" s="6" t="s">
        <v>713</v>
      </c>
      <c r="B212" s="6" t="s">
        <v>468</v>
      </c>
      <c r="C212" s="7" t="s">
        <v>469</v>
      </c>
      <c r="D212" s="7" t="s">
        <v>469</v>
      </c>
      <c r="E212" s="8">
        <f t="shared" si="4"/>
        <v>15557785.999999998</v>
      </c>
      <c r="F212" s="9">
        <v>1555778.6</v>
      </c>
      <c r="G212" s="9">
        <v>1555778.6</v>
      </c>
      <c r="H212" s="9">
        <v>1555778.6</v>
      </c>
      <c r="I212" s="9">
        <v>1555778.6</v>
      </c>
      <c r="J212" s="9">
        <v>1555778.6</v>
      </c>
      <c r="K212" s="9">
        <v>1555778.6</v>
      </c>
      <c r="L212" s="9">
        <v>1555778.6</v>
      </c>
      <c r="M212" s="9">
        <v>1555778.6</v>
      </c>
      <c r="N212" s="9">
        <v>1555778.6</v>
      </c>
      <c r="O212" s="9">
        <v>1555778.6</v>
      </c>
      <c r="P212" s="9">
        <v>0</v>
      </c>
      <c r="Q212" s="9">
        <v>0</v>
      </c>
    </row>
    <row r="213" spans="1:17">
      <c r="A213" s="6" t="s">
        <v>714</v>
      </c>
      <c r="B213" s="6" t="s">
        <v>470</v>
      </c>
      <c r="C213" s="7" t="s">
        <v>471</v>
      </c>
      <c r="D213" s="7" t="s">
        <v>471</v>
      </c>
      <c r="E213" s="8">
        <f t="shared" si="4"/>
        <v>12194518.000000002</v>
      </c>
      <c r="F213" s="9">
        <v>1219451.8</v>
      </c>
      <c r="G213" s="9">
        <v>1219451.8</v>
      </c>
      <c r="H213" s="9">
        <v>1219451.8</v>
      </c>
      <c r="I213" s="9">
        <v>1219451.8</v>
      </c>
      <c r="J213" s="9">
        <v>1219451.8</v>
      </c>
      <c r="K213" s="9">
        <v>1219451.8</v>
      </c>
      <c r="L213" s="9">
        <v>1219451.8</v>
      </c>
      <c r="M213" s="9">
        <v>1219451.8</v>
      </c>
      <c r="N213" s="9">
        <v>1219451.8</v>
      </c>
      <c r="O213" s="9">
        <v>1219451.8</v>
      </c>
      <c r="P213" s="9">
        <v>0</v>
      </c>
      <c r="Q213" s="9">
        <v>0</v>
      </c>
    </row>
    <row r="214" spans="1:17">
      <c r="A214" s="6" t="s">
        <v>715</v>
      </c>
      <c r="B214" s="6" t="s">
        <v>472</v>
      </c>
      <c r="C214" s="7" t="s">
        <v>473</v>
      </c>
      <c r="D214" s="7" t="s">
        <v>473</v>
      </c>
      <c r="E214" s="8">
        <f t="shared" si="4"/>
        <v>48819605</v>
      </c>
      <c r="F214" s="9">
        <v>4881960.5</v>
      </c>
      <c r="G214" s="9">
        <v>4881960.5</v>
      </c>
      <c r="H214" s="9">
        <v>4881960.5</v>
      </c>
      <c r="I214" s="9">
        <v>4881960.5</v>
      </c>
      <c r="J214" s="9">
        <v>4881960.5</v>
      </c>
      <c r="K214" s="9">
        <v>4881960.5</v>
      </c>
      <c r="L214" s="9">
        <v>4881960.5</v>
      </c>
      <c r="M214" s="9">
        <v>4881960.5</v>
      </c>
      <c r="N214" s="9">
        <v>4881960.5</v>
      </c>
      <c r="O214" s="9">
        <v>4881960.5</v>
      </c>
      <c r="P214" s="9">
        <v>0</v>
      </c>
      <c r="Q214" s="9">
        <v>0</v>
      </c>
    </row>
    <row r="215" spans="1:17">
      <c r="A215" s="6" t="s">
        <v>716</v>
      </c>
      <c r="B215" s="6" t="s">
        <v>474</v>
      </c>
      <c r="C215" s="7" t="s">
        <v>475</v>
      </c>
      <c r="D215" s="7" t="s">
        <v>475</v>
      </c>
      <c r="E215" s="8">
        <f t="shared" si="4"/>
        <v>28513441.999999996</v>
      </c>
      <c r="F215" s="9">
        <v>2851344.2</v>
      </c>
      <c r="G215" s="9">
        <v>2851344.2</v>
      </c>
      <c r="H215" s="9">
        <v>2851344.2</v>
      </c>
      <c r="I215" s="9">
        <v>2851344.2</v>
      </c>
      <c r="J215" s="9">
        <v>2851344.2</v>
      </c>
      <c r="K215" s="9">
        <v>2851344.2</v>
      </c>
      <c r="L215" s="9">
        <v>2851344.2</v>
      </c>
      <c r="M215" s="9">
        <v>2851344.2</v>
      </c>
      <c r="N215" s="9">
        <v>2851344.2</v>
      </c>
      <c r="O215" s="9">
        <v>2851344.2</v>
      </c>
      <c r="P215" s="9">
        <v>0</v>
      </c>
      <c r="Q215" s="9">
        <v>0</v>
      </c>
    </row>
    <row r="216" spans="1:17">
      <c r="A216" s="6" t="s">
        <v>717</v>
      </c>
      <c r="B216" s="6" t="s">
        <v>476</v>
      </c>
      <c r="C216" s="7" t="s">
        <v>477</v>
      </c>
      <c r="D216" s="7" t="s">
        <v>477</v>
      </c>
      <c r="E216" s="8">
        <f t="shared" si="4"/>
        <v>24064608.000000004</v>
      </c>
      <c r="F216" s="9">
        <v>2406460.7999999998</v>
      </c>
      <c r="G216" s="9">
        <v>2406460.7999999998</v>
      </c>
      <c r="H216" s="9">
        <v>2406460.7999999998</v>
      </c>
      <c r="I216" s="9">
        <v>2406460.7999999998</v>
      </c>
      <c r="J216" s="9">
        <v>2406460.7999999998</v>
      </c>
      <c r="K216" s="9">
        <v>2406460.7999999998</v>
      </c>
      <c r="L216" s="9">
        <v>2406460.7999999998</v>
      </c>
      <c r="M216" s="9">
        <v>2406460.7999999998</v>
      </c>
      <c r="N216" s="9">
        <v>2406460.7999999998</v>
      </c>
      <c r="O216" s="9">
        <v>2406460.7999999998</v>
      </c>
      <c r="P216" s="9">
        <v>0</v>
      </c>
      <c r="Q216" s="9">
        <v>0</v>
      </c>
    </row>
    <row r="217" spans="1:17">
      <c r="A217" s="6" t="s">
        <v>718</v>
      </c>
      <c r="B217" s="6" t="s">
        <v>478</v>
      </c>
      <c r="C217" s="7" t="s">
        <v>479</v>
      </c>
      <c r="D217" s="7" t="s">
        <v>479</v>
      </c>
      <c r="E217" s="8">
        <f t="shared" si="4"/>
        <v>14964619.000000002</v>
      </c>
      <c r="F217" s="9">
        <v>1496461.9</v>
      </c>
      <c r="G217" s="9">
        <v>1496461.9</v>
      </c>
      <c r="H217" s="9">
        <v>1496461.9</v>
      </c>
      <c r="I217" s="9">
        <v>1496461.9</v>
      </c>
      <c r="J217" s="9">
        <v>1496461.9</v>
      </c>
      <c r="K217" s="9">
        <v>1496461.9</v>
      </c>
      <c r="L217" s="9">
        <v>1496461.9</v>
      </c>
      <c r="M217" s="9">
        <v>1496461.9</v>
      </c>
      <c r="N217" s="9">
        <v>1496461.9</v>
      </c>
      <c r="O217" s="9">
        <v>1496461.9</v>
      </c>
      <c r="P217" s="9">
        <v>0</v>
      </c>
      <c r="Q217" s="9">
        <v>0</v>
      </c>
    </row>
    <row r="218" spans="1:17">
      <c r="A218" s="6" t="s">
        <v>719</v>
      </c>
      <c r="B218" s="6" t="s">
        <v>480</v>
      </c>
      <c r="C218" s="7" t="s">
        <v>481</v>
      </c>
      <c r="D218" s="7" t="s">
        <v>481</v>
      </c>
      <c r="E218" s="8">
        <f t="shared" si="4"/>
        <v>11845308.000000002</v>
      </c>
      <c r="F218" s="9">
        <v>1184530.8</v>
      </c>
      <c r="G218" s="9">
        <v>1184530.8</v>
      </c>
      <c r="H218" s="9">
        <v>1184530.8</v>
      </c>
      <c r="I218" s="9">
        <v>1184530.8</v>
      </c>
      <c r="J218" s="9">
        <v>1184530.8</v>
      </c>
      <c r="K218" s="9">
        <v>1184530.8</v>
      </c>
      <c r="L218" s="9">
        <v>1184530.8</v>
      </c>
      <c r="M218" s="9">
        <v>1184530.8</v>
      </c>
      <c r="N218" s="9">
        <v>1184530.8</v>
      </c>
      <c r="O218" s="9">
        <v>1184530.8</v>
      </c>
      <c r="P218" s="9">
        <v>0</v>
      </c>
      <c r="Q218" s="9">
        <v>0</v>
      </c>
    </row>
    <row r="219" spans="1:17">
      <c r="A219" s="6" t="s">
        <v>720</v>
      </c>
      <c r="B219" s="6" t="s">
        <v>482</v>
      </c>
      <c r="C219" s="7" t="s">
        <v>483</v>
      </c>
      <c r="D219" s="7" t="s">
        <v>483</v>
      </c>
      <c r="E219" s="8">
        <f t="shared" si="4"/>
        <v>92740443</v>
      </c>
      <c r="F219" s="9">
        <v>9274044.5</v>
      </c>
      <c r="G219" s="9">
        <v>9274044.5</v>
      </c>
      <c r="H219" s="9">
        <v>9274044.5</v>
      </c>
      <c r="I219" s="9">
        <v>9274044.5</v>
      </c>
      <c r="J219" s="9">
        <v>9274044.5</v>
      </c>
      <c r="K219" s="9">
        <v>9274044.5</v>
      </c>
      <c r="L219" s="9">
        <v>9274044.5</v>
      </c>
      <c r="M219" s="9">
        <v>9274044.5</v>
      </c>
      <c r="N219" s="9">
        <v>9274044.5</v>
      </c>
      <c r="O219" s="9">
        <v>9274042.5</v>
      </c>
      <c r="P219" s="9">
        <v>0</v>
      </c>
      <c r="Q219" s="9">
        <v>0</v>
      </c>
    </row>
    <row r="221" spans="1:17">
      <c r="F221" s="10">
        <v>1</v>
      </c>
      <c r="G221" s="10">
        <v>1</v>
      </c>
      <c r="H221" s="10">
        <v>1</v>
      </c>
      <c r="I221" s="10">
        <v>2</v>
      </c>
      <c r="J221" s="10">
        <v>2</v>
      </c>
      <c r="K221" s="10">
        <v>2</v>
      </c>
      <c r="L221" s="10">
        <v>3</v>
      </c>
      <c r="M221" s="10">
        <v>3</v>
      </c>
      <c r="N221" s="10">
        <v>3</v>
      </c>
      <c r="O221" s="10">
        <v>4</v>
      </c>
      <c r="P221" s="10">
        <v>4</v>
      </c>
      <c r="Q221" s="10">
        <v>4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U221"/>
  <sheetViews>
    <sheetView workbookViewId="0">
      <selection activeCell="D19" sqref="D19"/>
    </sheetView>
  </sheetViews>
  <sheetFormatPr baseColWidth="10" defaultRowHeight="15"/>
  <cols>
    <col min="18" max="19" width="12.7109375" bestFit="1" customWidth="1"/>
    <col min="20" max="21" width="15.28515625" bestFit="1" customWidth="1"/>
  </cols>
  <sheetData>
    <row r="1" spans="1:21" ht="45">
      <c r="A1" s="2" t="s">
        <v>34</v>
      </c>
      <c r="B1" s="2" t="s">
        <v>35</v>
      </c>
      <c r="C1" s="2" t="s">
        <v>36</v>
      </c>
      <c r="D1" s="2" t="s">
        <v>36</v>
      </c>
      <c r="E1" s="3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  <c r="N1" s="4" t="s">
        <v>46</v>
      </c>
      <c r="O1" s="4" t="s">
        <v>47</v>
      </c>
      <c r="P1" s="4" t="s">
        <v>48</v>
      </c>
      <c r="Q1" s="4" t="s">
        <v>49</v>
      </c>
      <c r="R1" s="12" t="s">
        <v>485</v>
      </c>
      <c r="S1" s="12" t="s">
        <v>486</v>
      </c>
      <c r="T1" s="12" t="s">
        <v>487</v>
      </c>
      <c r="U1" s="12" t="s">
        <v>488</v>
      </c>
    </row>
    <row r="2" spans="1:21">
      <c r="A2" s="5"/>
      <c r="B2" s="5"/>
      <c r="C2" s="5">
        <v>1</v>
      </c>
      <c r="D2" s="5">
        <v>2</v>
      </c>
      <c r="E2" s="5">
        <v>3</v>
      </c>
      <c r="F2" s="5">
        <v>4</v>
      </c>
      <c r="G2" s="5">
        <v>5</v>
      </c>
      <c r="H2" s="5">
        <v>6</v>
      </c>
      <c r="I2" s="5">
        <v>7</v>
      </c>
      <c r="J2" s="5">
        <v>8</v>
      </c>
      <c r="K2" s="5">
        <v>9</v>
      </c>
      <c r="L2" s="5">
        <v>10</v>
      </c>
      <c r="M2" s="5">
        <v>11</v>
      </c>
      <c r="N2" s="5">
        <v>12</v>
      </c>
      <c r="O2" s="5">
        <v>13</v>
      </c>
      <c r="P2" s="5">
        <v>14</v>
      </c>
      <c r="Q2" s="5">
        <v>15</v>
      </c>
      <c r="R2" s="5">
        <v>16</v>
      </c>
      <c r="S2" s="5">
        <v>17</v>
      </c>
      <c r="T2" s="5">
        <v>18</v>
      </c>
      <c r="U2" s="5">
        <v>19</v>
      </c>
    </row>
    <row r="3" spans="1:21">
      <c r="A3" s="15" t="s">
        <v>504</v>
      </c>
      <c r="B3" s="6" t="s">
        <v>50</v>
      </c>
      <c r="C3" s="7" t="s">
        <v>51</v>
      </c>
      <c r="D3" s="7" t="s">
        <v>51</v>
      </c>
      <c r="E3" s="8">
        <f>SUM(F3:Q3)</f>
        <v>75793245</v>
      </c>
      <c r="F3" s="9">
        <v>6316103.75</v>
      </c>
      <c r="G3" s="9">
        <v>6316103.75</v>
      </c>
      <c r="H3" s="9">
        <v>6316103.75</v>
      </c>
      <c r="I3" s="9">
        <v>6316103.75</v>
      </c>
      <c r="J3" s="9">
        <v>6316103.75</v>
      </c>
      <c r="K3" s="9">
        <v>6316103.75</v>
      </c>
      <c r="L3" s="9">
        <v>6316103.75</v>
      </c>
      <c r="M3" s="9">
        <v>6316103.75</v>
      </c>
      <c r="N3" s="9">
        <v>6316103.75</v>
      </c>
      <c r="O3" s="9">
        <v>6316103.75</v>
      </c>
      <c r="P3" s="9">
        <v>6316103.75</v>
      </c>
      <c r="Q3" s="9">
        <v>6316103.75</v>
      </c>
      <c r="R3" s="1">
        <f>SUM(F3:H3)</f>
        <v>18948311.25</v>
      </c>
      <c r="S3" s="1">
        <f>SUM(I3:K3)+R3</f>
        <v>37896622.5</v>
      </c>
      <c r="T3" s="1">
        <f>SUM(L3:N3)+S3</f>
        <v>56844933.75</v>
      </c>
      <c r="U3" s="1">
        <f>SUM(O3:Q3)+T3</f>
        <v>75793245</v>
      </c>
    </row>
    <row r="4" spans="1:21">
      <c r="A4" s="15" t="s">
        <v>505</v>
      </c>
      <c r="B4" s="6" t="s">
        <v>52</v>
      </c>
      <c r="C4" s="7" t="s">
        <v>53</v>
      </c>
      <c r="D4" s="7" t="s">
        <v>53</v>
      </c>
      <c r="E4" s="8">
        <f t="shared" ref="E4:E67" si="0">SUM(F4:Q4)</f>
        <v>9534722.0000000019</v>
      </c>
      <c r="F4" s="9">
        <v>794560.17</v>
      </c>
      <c r="G4" s="9">
        <v>794560.17</v>
      </c>
      <c r="H4" s="9">
        <v>794560.17</v>
      </c>
      <c r="I4" s="9">
        <v>794560.17</v>
      </c>
      <c r="J4" s="9">
        <v>794560.17</v>
      </c>
      <c r="K4" s="9">
        <v>794560.17</v>
      </c>
      <c r="L4" s="9">
        <v>794560.17</v>
      </c>
      <c r="M4" s="9">
        <v>794560.17</v>
      </c>
      <c r="N4" s="9">
        <v>794560.17</v>
      </c>
      <c r="O4" s="9">
        <v>794560.17</v>
      </c>
      <c r="P4" s="9">
        <v>794560.17</v>
      </c>
      <c r="Q4" s="9">
        <v>794560.13</v>
      </c>
      <c r="R4" s="1">
        <f t="shared" ref="R4:R67" si="1">SUM(F4:H4)</f>
        <v>2383680.5100000002</v>
      </c>
      <c r="S4" s="1">
        <f t="shared" ref="S4:S67" si="2">SUM(I4:K4)+R4</f>
        <v>4767361.0200000005</v>
      </c>
      <c r="T4" s="1">
        <f t="shared" ref="T4:T67" si="3">SUM(L4:N4)+S4</f>
        <v>7151041.5300000012</v>
      </c>
      <c r="U4" s="1">
        <f t="shared" ref="U4:U67" si="4">SUM(O4:Q4)+T4</f>
        <v>9534722.0000000019</v>
      </c>
    </row>
    <row r="5" spans="1:21">
      <c r="A5" s="15" t="s">
        <v>506</v>
      </c>
      <c r="B5" s="6" t="s">
        <v>54</v>
      </c>
      <c r="C5" s="7" t="s">
        <v>55</v>
      </c>
      <c r="D5" s="7" t="s">
        <v>55</v>
      </c>
      <c r="E5" s="8">
        <f t="shared" si="0"/>
        <v>39464601</v>
      </c>
      <c r="F5" s="9">
        <v>3288716.75</v>
      </c>
      <c r="G5" s="9">
        <v>3288716.75</v>
      </c>
      <c r="H5" s="9">
        <v>3288716.75</v>
      </c>
      <c r="I5" s="9">
        <v>3288716.75</v>
      </c>
      <c r="J5" s="9">
        <v>3288716.75</v>
      </c>
      <c r="K5" s="9">
        <v>3288716.75</v>
      </c>
      <c r="L5" s="9">
        <v>3288716.75</v>
      </c>
      <c r="M5" s="9">
        <v>3288716.75</v>
      </c>
      <c r="N5" s="9">
        <v>3288716.75</v>
      </c>
      <c r="O5" s="9">
        <v>3288716.75</v>
      </c>
      <c r="P5" s="9">
        <v>3288716.75</v>
      </c>
      <c r="Q5" s="9">
        <v>3288716.75</v>
      </c>
      <c r="R5" s="1">
        <f t="shared" si="1"/>
        <v>9866150.25</v>
      </c>
      <c r="S5" s="1">
        <f t="shared" si="2"/>
        <v>19732300.5</v>
      </c>
      <c r="T5" s="1">
        <f t="shared" si="3"/>
        <v>29598450.75</v>
      </c>
      <c r="U5" s="1">
        <f t="shared" si="4"/>
        <v>39464601</v>
      </c>
    </row>
    <row r="6" spans="1:21">
      <c r="A6" s="15" t="s">
        <v>507</v>
      </c>
      <c r="B6" s="6" t="s">
        <v>56</v>
      </c>
      <c r="C6" s="7" t="s">
        <v>57</v>
      </c>
      <c r="D6" s="7" t="s">
        <v>57</v>
      </c>
      <c r="E6" s="8">
        <f t="shared" si="0"/>
        <v>66278277.999999985</v>
      </c>
      <c r="F6" s="9">
        <v>5523189.8300000001</v>
      </c>
      <c r="G6" s="9">
        <v>5523189.8300000001</v>
      </c>
      <c r="H6" s="9">
        <v>5523189.8300000001</v>
      </c>
      <c r="I6" s="9">
        <v>5523189.8300000001</v>
      </c>
      <c r="J6" s="9">
        <v>5523189.8300000001</v>
      </c>
      <c r="K6" s="9">
        <v>5523189.8300000001</v>
      </c>
      <c r="L6" s="9">
        <v>5523189.8300000001</v>
      </c>
      <c r="M6" s="9">
        <v>5523189.8300000001</v>
      </c>
      <c r="N6" s="9">
        <v>5523189.8300000001</v>
      </c>
      <c r="O6" s="9">
        <v>5523189.8300000001</v>
      </c>
      <c r="P6" s="9">
        <v>5523189.8300000001</v>
      </c>
      <c r="Q6" s="9">
        <v>5523189.8700000001</v>
      </c>
      <c r="R6" s="1">
        <f t="shared" si="1"/>
        <v>16569569.49</v>
      </c>
      <c r="S6" s="1">
        <f t="shared" si="2"/>
        <v>33139138.98</v>
      </c>
      <c r="T6" s="1">
        <f t="shared" si="3"/>
        <v>49708708.469999999</v>
      </c>
      <c r="U6" s="1">
        <f t="shared" si="4"/>
        <v>66278278</v>
      </c>
    </row>
    <row r="7" spans="1:21">
      <c r="A7" s="15" t="s">
        <v>508</v>
      </c>
      <c r="B7" s="6" t="s">
        <v>58</v>
      </c>
      <c r="C7" s="7" t="s">
        <v>59</v>
      </c>
      <c r="D7" s="7" t="s">
        <v>59</v>
      </c>
      <c r="E7" s="8">
        <f t="shared" si="0"/>
        <v>3192103.9999999995</v>
      </c>
      <c r="F7" s="9">
        <v>266008.67</v>
      </c>
      <c r="G7" s="9">
        <v>266008.67</v>
      </c>
      <c r="H7" s="9">
        <v>266008.67</v>
      </c>
      <c r="I7" s="9">
        <v>266008.67</v>
      </c>
      <c r="J7" s="9">
        <v>266008.67</v>
      </c>
      <c r="K7" s="9">
        <v>266008.67</v>
      </c>
      <c r="L7" s="9">
        <v>266008.67</v>
      </c>
      <c r="M7" s="9">
        <v>266008.67</v>
      </c>
      <c r="N7" s="9">
        <v>266008.67</v>
      </c>
      <c r="O7" s="9">
        <v>266008.67</v>
      </c>
      <c r="P7" s="9">
        <v>266008.67</v>
      </c>
      <c r="Q7" s="9">
        <v>266008.63</v>
      </c>
      <c r="R7" s="1">
        <f t="shared" si="1"/>
        <v>798026.01</v>
      </c>
      <c r="S7" s="1">
        <f t="shared" si="2"/>
        <v>1596052.02</v>
      </c>
      <c r="T7" s="1">
        <f t="shared" si="3"/>
        <v>2394078.0300000003</v>
      </c>
      <c r="U7" s="1">
        <f t="shared" si="4"/>
        <v>3192104</v>
      </c>
    </row>
    <row r="8" spans="1:21">
      <c r="A8" s="15" t="s">
        <v>509</v>
      </c>
      <c r="B8" s="6" t="s">
        <v>60</v>
      </c>
      <c r="C8" s="7" t="s">
        <v>61</v>
      </c>
      <c r="D8" s="7" t="s">
        <v>61</v>
      </c>
      <c r="E8" s="8">
        <f t="shared" si="0"/>
        <v>15120385</v>
      </c>
      <c r="F8" s="9">
        <v>1260032.08</v>
      </c>
      <c r="G8" s="9">
        <v>1260032.08</v>
      </c>
      <c r="H8" s="9">
        <v>1260032.08</v>
      </c>
      <c r="I8" s="9">
        <v>1260032.08</v>
      </c>
      <c r="J8" s="9">
        <v>1260032.08</v>
      </c>
      <c r="K8" s="9">
        <v>1260032.08</v>
      </c>
      <c r="L8" s="9">
        <v>1260032.08</v>
      </c>
      <c r="M8" s="9">
        <v>1260032.08</v>
      </c>
      <c r="N8" s="9">
        <v>1260032.08</v>
      </c>
      <c r="O8" s="9">
        <v>1260032.08</v>
      </c>
      <c r="P8" s="9">
        <v>1260032.08</v>
      </c>
      <c r="Q8" s="9">
        <v>1260032.1200000001</v>
      </c>
      <c r="R8" s="1">
        <f t="shared" si="1"/>
        <v>3780096.24</v>
      </c>
      <c r="S8" s="1">
        <f t="shared" si="2"/>
        <v>7560192.4800000004</v>
      </c>
      <c r="T8" s="1">
        <f t="shared" si="3"/>
        <v>11340288.720000001</v>
      </c>
      <c r="U8" s="1">
        <f t="shared" si="4"/>
        <v>15120385</v>
      </c>
    </row>
    <row r="9" spans="1:21">
      <c r="A9" s="15" t="s">
        <v>510</v>
      </c>
      <c r="B9" s="6" t="s">
        <v>62</v>
      </c>
      <c r="C9" s="7" t="s">
        <v>63</v>
      </c>
      <c r="D9" s="7" t="s">
        <v>63</v>
      </c>
      <c r="E9" s="8">
        <f t="shared" si="0"/>
        <v>3287764.0000000005</v>
      </c>
      <c r="F9" s="9">
        <v>273980.33</v>
      </c>
      <c r="G9" s="9">
        <v>273980.33</v>
      </c>
      <c r="H9" s="9">
        <v>273980.33</v>
      </c>
      <c r="I9" s="9">
        <v>273980.33</v>
      </c>
      <c r="J9" s="9">
        <v>273980.33</v>
      </c>
      <c r="K9" s="9">
        <v>273980.33</v>
      </c>
      <c r="L9" s="9">
        <v>273980.33</v>
      </c>
      <c r="M9" s="9">
        <v>273980.33</v>
      </c>
      <c r="N9" s="9">
        <v>273980.33</v>
      </c>
      <c r="O9" s="9">
        <v>273980.33</v>
      </c>
      <c r="P9" s="9">
        <v>273980.33</v>
      </c>
      <c r="Q9" s="9">
        <v>273980.37</v>
      </c>
      <c r="R9" s="1">
        <f t="shared" si="1"/>
        <v>821940.99</v>
      </c>
      <c r="S9" s="1">
        <f t="shared" si="2"/>
        <v>1643881.98</v>
      </c>
      <c r="T9" s="1">
        <f t="shared" si="3"/>
        <v>2465822.9699999997</v>
      </c>
      <c r="U9" s="1">
        <f t="shared" si="4"/>
        <v>3287764</v>
      </c>
    </row>
    <row r="10" spans="1:21" ht="22.5">
      <c r="A10" s="15" t="s">
        <v>511</v>
      </c>
      <c r="B10" s="6" t="s">
        <v>64</v>
      </c>
      <c r="C10" s="7" t="s">
        <v>65</v>
      </c>
      <c r="D10" s="7" t="s">
        <v>65</v>
      </c>
      <c r="E10" s="8">
        <f t="shared" si="0"/>
        <v>11893968</v>
      </c>
      <c r="F10" s="9">
        <v>991164</v>
      </c>
      <c r="G10" s="9">
        <v>991164</v>
      </c>
      <c r="H10" s="9">
        <v>991164</v>
      </c>
      <c r="I10" s="9">
        <v>991164</v>
      </c>
      <c r="J10" s="9">
        <v>991164</v>
      </c>
      <c r="K10" s="9">
        <v>991164</v>
      </c>
      <c r="L10" s="9">
        <v>991164</v>
      </c>
      <c r="M10" s="9">
        <v>991164</v>
      </c>
      <c r="N10" s="9">
        <v>991164</v>
      </c>
      <c r="O10" s="9">
        <v>991164</v>
      </c>
      <c r="P10" s="9">
        <v>991164</v>
      </c>
      <c r="Q10" s="9">
        <v>991164</v>
      </c>
      <c r="R10" s="1">
        <f t="shared" si="1"/>
        <v>2973492</v>
      </c>
      <c r="S10" s="1">
        <f t="shared" si="2"/>
        <v>5946984</v>
      </c>
      <c r="T10" s="1">
        <f t="shared" si="3"/>
        <v>8920476</v>
      </c>
      <c r="U10" s="1">
        <f t="shared" si="4"/>
        <v>11893968</v>
      </c>
    </row>
    <row r="11" spans="1:21" ht="22.5">
      <c r="A11" s="15" t="s">
        <v>512</v>
      </c>
      <c r="B11" s="6" t="s">
        <v>66</v>
      </c>
      <c r="C11" s="7" t="s">
        <v>67</v>
      </c>
      <c r="D11" s="7" t="s">
        <v>67</v>
      </c>
      <c r="E11" s="8">
        <f t="shared" si="0"/>
        <v>2294779.9999999995</v>
      </c>
      <c r="F11" s="9">
        <v>191231.67</v>
      </c>
      <c r="G11" s="9">
        <v>191231.67</v>
      </c>
      <c r="H11" s="9">
        <v>191231.67</v>
      </c>
      <c r="I11" s="9">
        <v>191231.67</v>
      </c>
      <c r="J11" s="9">
        <v>191231.67</v>
      </c>
      <c r="K11" s="9">
        <v>191231.67</v>
      </c>
      <c r="L11" s="9">
        <v>191231.67</v>
      </c>
      <c r="M11" s="9">
        <v>191231.67</v>
      </c>
      <c r="N11" s="9">
        <v>191231.67</v>
      </c>
      <c r="O11" s="9">
        <v>191231.67</v>
      </c>
      <c r="P11" s="9">
        <v>191231.67</v>
      </c>
      <c r="Q11" s="9">
        <v>191231.63</v>
      </c>
      <c r="R11" s="1">
        <f t="shared" si="1"/>
        <v>573695.01</v>
      </c>
      <c r="S11" s="1">
        <f t="shared" si="2"/>
        <v>1147390.02</v>
      </c>
      <c r="T11" s="1">
        <f t="shared" si="3"/>
        <v>1721085.03</v>
      </c>
      <c r="U11" s="1">
        <f t="shared" si="4"/>
        <v>2294780</v>
      </c>
    </row>
    <row r="12" spans="1:21">
      <c r="A12" s="15" t="s">
        <v>513</v>
      </c>
      <c r="B12" s="6" t="s">
        <v>68</v>
      </c>
      <c r="C12" s="7" t="s">
        <v>69</v>
      </c>
      <c r="D12" s="7" t="s">
        <v>69</v>
      </c>
      <c r="E12" s="8">
        <f t="shared" si="0"/>
        <v>77741781</v>
      </c>
      <c r="F12" s="9">
        <v>6478481.75</v>
      </c>
      <c r="G12" s="9">
        <v>6478481.75</v>
      </c>
      <c r="H12" s="9">
        <v>6478481.75</v>
      </c>
      <c r="I12" s="9">
        <v>6478481.75</v>
      </c>
      <c r="J12" s="9">
        <v>6478481.75</v>
      </c>
      <c r="K12" s="9">
        <v>6478481.75</v>
      </c>
      <c r="L12" s="9">
        <v>6478481.75</v>
      </c>
      <c r="M12" s="9">
        <v>6478481.75</v>
      </c>
      <c r="N12" s="9">
        <v>6478481.75</v>
      </c>
      <c r="O12" s="9">
        <v>6478481.75</v>
      </c>
      <c r="P12" s="9">
        <v>6478481.75</v>
      </c>
      <c r="Q12" s="9">
        <v>6478481.75</v>
      </c>
      <c r="R12" s="1">
        <f t="shared" si="1"/>
        <v>19435445.25</v>
      </c>
      <c r="S12" s="1">
        <f t="shared" si="2"/>
        <v>38870890.5</v>
      </c>
      <c r="T12" s="1">
        <f t="shared" si="3"/>
        <v>58306335.75</v>
      </c>
      <c r="U12" s="1">
        <f t="shared" si="4"/>
        <v>77741781</v>
      </c>
    </row>
    <row r="13" spans="1:21" ht="22.5">
      <c r="A13" s="15" t="s">
        <v>514</v>
      </c>
      <c r="B13" s="6" t="s">
        <v>70</v>
      </c>
      <c r="C13" s="7" t="s">
        <v>71</v>
      </c>
      <c r="D13" s="7" t="s">
        <v>71</v>
      </c>
      <c r="E13" s="8">
        <f t="shared" si="0"/>
        <v>1959973</v>
      </c>
      <c r="F13" s="9">
        <v>163331.07999999999</v>
      </c>
      <c r="G13" s="9">
        <v>163331.07999999999</v>
      </c>
      <c r="H13" s="9">
        <v>163331.07999999999</v>
      </c>
      <c r="I13" s="9">
        <v>163331.07999999999</v>
      </c>
      <c r="J13" s="9">
        <v>163331.07999999999</v>
      </c>
      <c r="K13" s="9">
        <v>163331.07999999999</v>
      </c>
      <c r="L13" s="9">
        <v>163331.07999999999</v>
      </c>
      <c r="M13" s="9">
        <v>163331.07999999999</v>
      </c>
      <c r="N13" s="9">
        <v>163331.07999999999</v>
      </c>
      <c r="O13" s="9">
        <v>163331.07999999999</v>
      </c>
      <c r="P13" s="9">
        <v>163331.07999999999</v>
      </c>
      <c r="Q13" s="9">
        <v>163331.12</v>
      </c>
      <c r="R13" s="1">
        <f t="shared" si="1"/>
        <v>489993.24</v>
      </c>
      <c r="S13" s="1">
        <f t="shared" si="2"/>
        <v>979986.48</v>
      </c>
      <c r="T13" s="1">
        <f t="shared" si="3"/>
        <v>1469979.72</v>
      </c>
      <c r="U13" s="1">
        <f t="shared" si="4"/>
        <v>1959973</v>
      </c>
    </row>
    <row r="14" spans="1:21">
      <c r="A14" s="15" t="s">
        <v>515</v>
      </c>
      <c r="B14" s="6" t="s">
        <v>72</v>
      </c>
      <c r="C14" s="7" t="s">
        <v>73</v>
      </c>
      <c r="D14" s="7" t="s">
        <v>73</v>
      </c>
      <c r="E14" s="8">
        <f t="shared" si="0"/>
        <v>6853147</v>
      </c>
      <c r="F14" s="9">
        <v>571095.57999999996</v>
      </c>
      <c r="G14" s="9">
        <v>571095.57999999996</v>
      </c>
      <c r="H14" s="9">
        <v>571095.57999999996</v>
      </c>
      <c r="I14" s="9">
        <v>571095.57999999996</v>
      </c>
      <c r="J14" s="9">
        <v>571095.57999999996</v>
      </c>
      <c r="K14" s="9">
        <v>571095.57999999996</v>
      </c>
      <c r="L14" s="9">
        <v>571095.57999999996</v>
      </c>
      <c r="M14" s="9">
        <v>571095.57999999996</v>
      </c>
      <c r="N14" s="9">
        <v>571095.57999999996</v>
      </c>
      <c r="O14" s="9">
        <v>571095.57999999996</v>
      </c>
      <c r="P14" s="9">
        <v>571095.57999999996</v>
      </c>
      <c r="Q14" s="9">
        <v>571095.62</v>
      </c>
      <c r="R14" s="1">
        <f t="shared" si="1"/>
        <v>1713286.7399999998</v>
      </c>
      <c r="S14" s="1">
        <f t="shared" si="2"/>
        <v>3426573.4799999995</v>
      </c>
      <c r="T14" s="1">
        <f t="shared" si="3"/>
        <v>5139860.2199999988</v>
      </c>
      <c r="U14" s="1">
        <f t="shared" si="4"/>
        <v>6853146.9999999981</v>
      </c>
    </row>
    <row r="15" spans="1:21">
      <c r="A15" s="15" t="s">
        <v>516</v>
      </c>
      <c r="B15" s="6" t="s">
        <v>74</v>
      </c>
      <c r="C15" s="7" t="s">
        <v>75</v>
      </c>
      <c r="D15" s="7" t="s">
        <v>75</v>
      </c>
      <c r="E15" s="8">
        <f t="shared" si="0"/>
        <v>23529033</v>
      </c>
      <c r="F15" s="9">
        <v>1960752.75</v>
      </c>
      <c r="G15" s="9">
        <v>1960752.75</v>
      </c>
      <c r="H15" s="9">
        <v>1960752.75</v>
      </c>
      <c r="I15" s="9">
        <v>1960752.75</v>
      </c>
      <c r="J15" s="9">
        <v>1960752.75</v>
      </c>
      <c r="K15" s="9">
        <v>1960752.75</v>
      </c>
      <c r="L15" s="9">
        <v>1960752.75</v>
      </c>
      <c r="M15" s="9">
        <v>1960752.75</v>
      </c>
      <c r="N15" s="9">
        <v>1960752.75</v>
      </c>
      <c r="O15" s="9">
        <v>1960752.75</v>
      </c>
      <c r="P15" s="9">
        <v>1960752.75</v>
      </c>
      <c r="Q15" s="9">
        <v>1960752.75</v>
      </c>
      <c r="R15" s="1">
        <f t="shared" si="1"/>
        <v>5882258.25</v>
      </c>
      <c r="S15" s="1">
        <f t="shared" si="2"/>
        <v>11764516.5</v>
      </c>
      <c r="T15" s="1">
        <f t="shared" si="3"/>
        <v>17646774.75</v>
      </c>
      <c r="U15" s="1">
        <f t="shared" si="4"/>
        <v>23529033</v>
      </c>
    </row>
    <row r="16" spans="1:21">
      <c r="A16" s="15" t="s">
        <v>517</v>
      </c>
      <c r="B16" s="6" t="s">
        <v>76</v>
      </c>
      <c r="C16" s="7" t="s">
        <v>77</v>
      </c>
      <c r="D16" s="7" t="s">
        <v>77</v>
      </c>
      <c r="E16" s="8">
        <f t="shared" si="0"/>
        <v>5003390</v>
      </c>
      <c r="F16" s="9">
        <v>416949.17</v>
      </c>
      <c r="G16" s="9">
        <v>416949.17</v>
      </c>
      <c r="H16" s="9">
        <v>416949.17</v>
      </c>
      <c r="I16" s="9">
        <v>416949.17</v>
      </c>
      <c r="J16" s="9">
        <v>416949.17</v>
      </c>
      <c r="K16" s="9">
        <v>416949.17</v>
      </c>
      <c r="L16" s="9">
        <v>416949.17</v>
      </c>
      <c r="M16" s="9">
        <v>416949.17</v>
      </c>
      <c r="N16" s="9">
        <v>416949.17</v>
      </c>
      <c r="O16" s="9">
        <v>416949.17</v>
      </c>
      <c r="P16" s="9">
        <v>416949.17</v>
      </c>
      <c r="Q16" s="9">
        <v>416949.13</v>
      </c>
      <c r="R16" s="1">
        <f t="shared" si="1"/>
        <v>1250847.51</v>
      </c>
      <c r="S16" s="1">
        <f t="shared" si="2"/>
        <v>2501695.02</v>
      </c>
      <c r="T16" s="1">
        <f t="shared" si="3"/>
        <v>3752542.5300000003</v>
      </c>
      <c r="U16" s="1">
        <f t="shared" si="4"/>
        <v>5003390</v>
      </c>
    </row>
    <row r="17" spans="1:21">
      <c r="A17" s="15" t="s">
        <v>518</v>
      </c>
      <c r="B17" s="6" t="s">
        <v>78</v>
      </c>
      <c r="C17" s="7" t="s">
        <v>79</v>
      </c>
      <c r="D17" s="7" t="s">
        <v>79</v>
      </c>
      <c r="E17" s="8">
        <f t="shared" si="0"/>
        <v>130882522</v>
      </c>
      <c r="F17" s="9">
        <v>10906876.83</v>
      </c>
      <c r="G17" s="9">
        <v>10906876.83</v>
      </c>
      <c r="H17" s="9">
        <v>10906876.83</v>
      </c>
      <c r="I17" s="9">
        <v>10906876.83</v>
      </c>
      <c r="J17" s="9">
        <v>10906876.83</v>
      </c>
      <c r="K17" s="9">
        <v>10906876.83</v>
      </c>
      <c r="L17" s="9">
        <v>10906876.83</v>
      </c>
      <c r="M17" s="9">
        <v>10906876.83</v>
      </c>
      <c r="N17" s="9">
        <v>10906876.83</v>
      </c>
      <c r="O17" s="9">
        <v>10906876.83</v>
      </c>
      <c r="P17" s="9">
        <v>10906876.83</v>
      </c>
      <c r="Q17" s="9">
        <v>10906876.869999999</v>
      </c>
      <c r="R17" s="1">
        <f t="shared" si="1"/>
        <v>32720630.490000002</v>
      </c>
      <c r="S17" s="1">
        <f t="shared" si="2"/>
        <v>65441260.980000004</v>
      </c>
      <c r="T17" s="1">
        <f t="shared" si="3"/>
        <v>98161891.469999999</v>
      </c>
      <c r="U17" s="1">
        <f t="shared" si="4"/>
        <v>130882522</v>
      </c>
    </row>
    <row r="18" spans="1:21">
      <c r="A18" s="15" t="s">
        <v>519</v>
      </c>
      <c r="B18" s="6" t="s">
        <v>80</v>
      </c>
      <c r="C18" s="7" t="s">
        <v>81</v>
      </c>
      <c r="D18" s="7" t="s">
        <v>81</v>
      </c>
      <c r="E18" s="8">
        <f t="shared" si="0"/>
        <v>9379796.0000000019</v>
      </c>
      <c r="F18" s="9">
        <v>781649.67</v>
      </c>
      <c r="G18" s="9">
        <v>781649.67</v>
      </c>
      <c r="H18" s="9">
        <v>781649.67</v>
      </c>
      <c r="I18" s="9">
        <v>781649.67</v>
      </c>
      <c r="J18" s="9">
        <v>781649.67</v>
      </c>
      <c r="K18" s="9">
        <v>781649.67</v>
      </c>
      <c r="L18" s="9">
        <v>781649.67</v>
      </c>
      <c r="M18" s="9">
        <v>781649.67</v>
      </c>
      <c r="N18" s="9">
        <v>781649.67</v>
      </c>
      <c r="O18" s="9">
        <v>781649.67</v>
      </c>
      <c r="P18" s="9">
        <v>781649.67</v>
      </c>
      <c r="Q18" s="9">
        <v>781649.63</v>
      </c>
      <c r="R18" s="1">
        <f t="shared" si="1"/>
        <v>2344949.0100000002</v>
      </c>
      <c r="S18" s="1">
        <f t="shared" si="2"/>
        <v>4689898.0200000005</v>
      </c>
      <c r="T18" s="1">
        <f t="shared" si="3"/>
        <v>7034847.0300000012</v>
      </c>
      <c r="U18" s="1">
        <f t="shared" si="4"/>
        <v>9379796.0000000019</v>
      </c>
    </row>
    <row r="19" spans="1:21">
      <c r="A19" s="15" t="s">
        <v>520</v>
      </c>
      <c r="B19" s="6" t="s">
        <v>82</v>
      </c>
      <c r="C19" s="7" t="s">
        <v>83</v>
      </c>
      <c r="D19" s="7" t="s">
        <v>83</v>
      </c>
      <c r="E19" s="8">
        <f t="shared" si="0"/>
        <v>30924942</v>
      </c>
      <c r="F19" s="9">
        <v>2577078.5</v>
      </c>
      <c r="G19" s="9">
        <v>2577078.5</v>
      </c>
      <c r="H19" s="9">
        <v>2577078.5</v>
      </c>
      <c r="I19" s="9">
        <v>2577078.5</v>
      </c>
      <c r="J19" s="9">
        <v>2577078.5</v>
      </c>
      <c r="K19" s="9">
        <v>2577078.5</v>
      </c>
      <c r="L19" s="9">
        <v>2577078.5</v>
      </c>
      <c r="M19" s="9">
        <v>2577078.5</v>
      </c>
      <c r="N19" s="9">
        <v>2577078.5</v>
      </c>
      <c r="O19" s="9">
        <v>2577078.5</v>
      </c>
      <c r="P19" s="9">
        <v>2577078.5</v>
      </c>
      <c r="Q19" s="9">
        <v>2577078.5</v>
      </c>
      <c r="R19" s="1">
        <f t="shared" si="1"/>
        <v>7731235.5</v>
      </c>
      <c r="S19" s="1">
        <f t="shared" si="2"/>
        <v>15462471</v>
      </c>
      <c r="T19" s="1">
        <f t="shared" si="3"/>
        <v>23193706.5</v>
      </c>
      <c r="U19" s="1">
        <f t="shared" si="4"/>
        <v>30924942</v>
      </c>
    </row>
    <row r="20" spans="1:21">
      <c r="A20" s="15" t="s">
        <v>521</v>
      </c>
      <c r="B20" s="6" t="s">
        <v>84</v>
      </c>
      <c r="C20" s="7" t="s">
        <v>85</v>
      </c>
      <c r="D20" s="7" t="s">
        <v>85</v>
      </c>
      <c r="E20" s="8">
        <f t="shared" si="0"/>
        <v>4012486.0000000005</v>
      </c>
      <c r="F20" s="9">
        <v>334373.83</v>
      </c>
      <c r="G20" s="9">
        <v>334373.83</v>
      </c>
      <c r="H20" s="9">
        <v>334373.83</v>
      </c>
      <c r="I20" s="9">
        <v>334373.83</v>
      </c>
      <c r="J20" s="9">
        <v>334373.83</v>
      </c>
      <c r="K20" s="9">
        <v>334373.83</v>
      </c>
      <c r="L20" s="9">
        <v>334373.83</v>
      </c>
      <c r="M20" s="9">
        <v>334373.83</v>
      </c>
      <c r="N20" s="9">
        <v>334373.83</v>
      </c>
      <c r="O20" s="9">
        <v>334373.83</v>
      </c>
      <c r="P20" s="9">
        <v>334373.83</v>
      </c>
      <c r="Q20" s="9">
        <v>334373.87</v>
      </c>
      <c r="R20" s="1">
        <f t="shared" si="1"/>
        <v>1003121.49</v>
      </c>
      <c r="S20" s="1">
        <f t="shared" si="2"/>
        <v>2006242.98</v>
      </c>
      <c r="T20" s="1">
        <f t="shared" si="3"/>
        <v>3009364.4699999997</v>
      </c>
      <c r="U20" s="1">
        <f t="shared" si="4"/>
        <v>4012486</v>
      </c>
    </row>
    <row r="21" spans="1:21">
      <c r="A21" s="15" t="s">
        <v>522</v>
      </c>
      <c r="B21" s="6" t="s">
        <v>86</v>
      </c>
      <c r="C21" s="7" t="s">
        <v>87</v>
      </c>
      <c r="D21" s="7" t="s">
        <v>87</v>
      </c>
      <c r="E21" s="8">
        <f t="shared" si="0"/>
        <v>147432595</v>
      </c>
      <c r="F21" s="9">
        <v>12286049.58</v>
      </c>
      <c r="G21" s="9">
        <v>12286049.58</v>
      </c>
      <c r="H21" s="9">
        <v>12286049.58</v>
      </c>
      <c r="I21" s="9">
        <v>12286049.58</v>
      </c>
      <c r="J21" s="9">
        <v>12286049.58</v>
      </c>
      <c r="K21" s="9">
        <v>12286049.58</v>
      </c>
      <c r="L21" s="9">
        <v>12286049.58</v>
      </c>
      <c r="M21" s="9">
        <v>12286049.58</v>
      </c>
      <c r="N21" s="9">
        <v>12286049.58</v>
      </c>
      <c r="O21" s="9">
        <v>12286049.58</v>
      </c>
      <c r="P21" s="9">
        <v>12286049.58</v>
      </c>
      <c r="Q21" s="9">
        <v>12286049.619999999</v>
      </c>
      <c r="R21" s="1">
        <f t="shared" si="1"/>
        <v>36858148.740000002</v>
      </c>
      <c r="S21" s="1">
        <f t="shared" si="2"/>
        <v>73716297.480000004</v>
      </c>
      <c r="T21" s="1">
        <f t="shared" si="3"/>
        <v>110574446.22</v>
      </c>
      <c r="U21" s="1">
        <f t="shared" si="4"/>
        <v>147432595</v>
      </c>
    </row>
    <row r="22" spans="1:21" ht="22.5">
      <c r="A22" s="15" t="s">
        <v>523</v>
      </c>
      <c r="B22" s="6" t="s">
        <v>88</v>
      </c>
      <c r="C22" s="7" t="s">
        <v>89</v>
      </c>
      <c r="D22" s="7" t="s">
        <v>89</v>
      </c>
      <c r="E22" s="8">
        <f t="shared" si="0"/>
        <v>8010415</v>
      </c>
      <c r="F22" s="9">
        <v>667534.57999999996</v>
      </c>
      <c r="G22" s="9">
        <v>667534.57999999996</v>
      </c>
      <c r="H22" s="9">
        <v>667534.57999999996</v>
      </c>
      <c r="I22" s="9">
        <v>667534.57999999996</v>
      </c>
      <c r="J22" s="9">
        <v>667534.57999999996</v>
      </c>
      <c r="K22" s="9">
        <v>667534.57999999996</v>
      </c>
      <c r="L22" s="9">
        <v>667534.57999999996</v>
      </c>
      <c r="M22" s="9">
        <v>667534.57999999996</v>
      </c>
      <c r="N22" s="9">
        <v>667534.57999999996</v>
      </c>
      <c r="O22" s="9">
        <v>667534.57999999996</v>
      </c>
      <c r="P22" s="9">
        <v>667534.57999999996</v>
      </c>
      <c r="Q22" s="9">
        <v>667534.62</v>
      </c>
      <c r="R22" s="1">
        <f t="shared" si="1"/>
        <v>2002603.7399999998</v>
      </c>
      <c r="S22" s="1">
        <f t="shared" si="2"/>
        <v>4005207.4799999995</v>
      </c>
      <c r="T22" s="1">
        <f t="shared" si="3"/>
        <v>6007811.2199999988</v>
      </c>
      <c r="U22" s="1">
        <f t="shared" si="4"/>
        <v>8010414.9999999981</v>
      </c>
    </row>
    <row r="23" spans="1:21">
      <c r="A23" s="15" t="s">
        <v>524</v>
      </c>
      <c r="B23" s="6" t="s">
        <v>90</v>
      </c>
      <c r="C23" s="7" t="s">
        <v>91</v>
      </c>
      <c r="D23" s="7" t="s">
        <v>91</v>
      </c>
      <c r="E23" s="8">
        <f t="shared" si="0"/>
        <v>1572137</v>
      </c>
      <c r="F23" s="9">
        <v>131011.42</v>
      </c>
      <c r="G23" s="9">
        <v>131011.42</v>
      </c>
      <c r="H23" s="9">
        <v>131011.42</v>
      </c>
      <c r="I23" s="9">
        <v>131011.42</v>
      </c>
      <c r="J23" s="9">
        <v>131011.42</v>
      </c>
      <c r="K23" s="9">
        <v>131011.42</v>
      </c>
      <c r="L23" s="9">
        <v>131011.42</v>
      </c>
      <c r="M23" s="9">
        <v>131011.42</v>
      </c>
      <c r="N23" s="9">
        <v>131011.42</v>
      </c>
      <c r="O23" s="9">
        <v>131011.42</v>
      </c>
      <c r="P23" s="9">
        <v>131011.42</v>
      </c>
      <c r="Q23" s="9">
        <v>131011.38</v>
      </c>
      <c r="R23" s="1">
        <f t="shared" si="1"/>
        <v>393034.26</v>
      </c>
      <c r="S23" s="1">
        <f t="shared" si="2"/>
        <v>786068.52</v>
      </c>
      <c r="T23" s="1">
        <f t="shared" si="3"/>
        <v>1179102.78</v>
      </c>
      <c r="U23" s="1">
        <f t="shared" si="4"/>
        <v>1572137</v>
      </c>
    </row>
    <row r="24" spans="1:21" ht="22.5">
      <c r="A24" s="15" t="s">
        <v>525</v>
      </c>
      <c r="B24" s="6" t="s">
        <v>92</v>
      </c>
      <c r="C24" s="7" t="s">
        <v>93</v>
      </c>
      <c r="D24" s="7" t="s">
        <v>93</v>
      </c>
      <c r="E24" s="8">
        <f t="shared" si="0"/>
        <v>13368367</v>
      </c>
      <c r="F24" s="9">
        <v>1114030.58</v>
      </c>
      <c r="G24" s="9">
        <v>1114030.58</v>
      </c>
      <c r="H24" s="9">
        <v>1114030.58</v>
      </c>
      <c r="I24" s="9">
        <v>1114030.58</v>
      </c>
      <c r="J24" s="9">
        <v>1114030.58</v>
      </c>
      <c r="K24" s="9">
        <v>1114030.58</v>
      </c>
      <c r="L24" s="9">
        <v>1114030.58</v>
      </c>
      <c r="M24" s="9">
        <v>1114030.58</v>
      </c>
      <c r="N24" s="9">
        <v>1114030.58</v>
      </c>
      <c r="O24" s="9">
        <v>1114030.58</v>
      </c>
      <c r="P24" s="9">
        <v>1114030.58</v>
      </c>
      <c r="Q24" s="9">
        <v>1114030.6200000001</v>
      </c>
      <c r="R24" s="1">
        <f t="shared" si="1"/>
        <v>3342091.74</v>
      </c>
      <c r="S24" s="1">
        <f t="shared" si="2"/>
        <v>6684183.4800000004</v>
      </c>
      <c r="T24" s="1">
        <f t="shared" si="3"/>
        <v>10026275.220000001</v>
      </c>
      <c r="U24" s="1">
        <f t="shared" si="4"/>
        <v>13368367</v>
      </c>
    </row>
    <row r="25" spans="1:21">
      <c r="A25" s="15" t="s">
        <v>526</v>
      </c>
      <c r="B25" s="6" t="s">
        <v>94</v>
      </c>
      <c r="C25" s="7" t="s">
        <v>95</v>
      </c>
      <c r="D25" s="7" t="s">
        <v>95</v>
      </c>
      <c r="E25" s="8">
        <f t="shared" si="0"/>
        <v>9410988.9999999981</v>
      </c>
      <c r="F25" s="9">
        <v>784249.08</v>
      </c>
      <c r="G25" s="9">
        <v>784249.08</v>
      </c>
      <c r="H25" s="9">
        <v>784249.08</v>
      </c>
      <c r="I25" s="9">
        <v>784249.08</v>
      </c>
      <c r="J25" s="9">
        <v>784249.08</v>
      </c>
      <c r="K25" s="9">
        <v>784249.08</v>
      </c>
      <c r="L25" s="9">
        <v>784249.08</v>
      </c>
      <c r="M25" s="9">
        <v>784249.08</v>
      </c>
      <c r="N25" s="9">
        <v>784249.08</v>
      </c>
      <c r="O25" s="9">
        <v>784249.08</v>
      </c>
      <c r="P25" s="9">
        <v>784249.08</v>
      </c>
      <c r="Q25" s="9">
        <v>784249.12</v>
      </c>
      <c r="R25" s="1">
        <f t="shared" si="1"/>
        <v>2352747.2399999998</v>
      </c>
      <c r="S25" s="1">
        <f t="shared" si="2"/>
        <v>4705494.4799999995</v>
      </c>
      <c r="T25" s="1">
        <f t="shared" si="3"/>
        <v>7058241.7199999988</v>
      </c>
      <c r="U25" s="1">
        <f t="shared" si="4"/>
        <v>9410988.9999999981</v>
      </c>
    </row>
    <row r="26" spans="1:21">
      <c r="A26" s="15" t="s">
        <v>527</v>
      </c>
      <c r="B26" s="6" t="s">
        <v>96</v>
      </c>
      <c r="C26" s="7" t="s">
        <v>97</v>
      </c>
      <c r="D26" s="7" t="s">
        <v>97</v>
      </c>
      <c r="E26" s="8">
        <f t="shared" si="0"/>
        <v>1014819</v>
      </c>
      <c r="F26" s="9">
        <v>84568.25</v>
      </c>
      <c r="G26" s="9">
        <v>84568.25</v>
      </c>
      <c r="H26" s="9">
        <v>84568.25</v>
      </c>
      <c r="I26" s="9">
        <v>84568.25</v>
      </c>
      <c r="J26" s="9">
        <v>84568.25</v>
      </c>
      <c r="K26" s="9">
        <v>84568.25</v>
      </c>
      <c r="L26" s="9">
        <v>84568.25</v>
      </c>
      <c r="M26" s="9">
        <v>84568.25</v>
      </c>
      <c r="N26" s="9">
        <v>84568.25</v>
      </c>
      <c r="O26" s="9">
        <v>84568.25</v>
      </c>
      <c r="P26" s="9">
        <v>84568.25</v>
      </c>
      <c r="Q26" s="9">
        <v>84568.25</v>
      </c>
      <c r="R26" s="1">
        <f t="shared" si="1"/>
        <v>253704.75</v>
      </c>
      <c r="S26" s="1">
        <f t="shared" si="2"/>
        <v>507409.5</v>
      </c>
      <c r="T26" s="1">
        <f t="shared" si="3"/>
        <v>761114.25</v>
      </c>
      <c r="U26" s="1">
        <f t="shared" si="4"/>
        <v>1014819</v>
      </c>
    </row>
    <row r="27" spans="1:21" ht="22.5">
      <c r="A27" s="15" t="s">
        <v>528</v>
      </c>
      <c r="B27" s="6" t="s">
        <v>98</v>
      </c>
      <c r="C27" s="7" t="s">
        <v>99</v>
      </c>
      <c r="D27" s="7" t="s">
        <v>99</v>
      </c>
      <c r="E27" s="8">
        <f t="shared" si="0"/>
        <v>8534460</v>
      </c>
      <c r="F27" s="9">
        <v>711205</v>
      </c>
      <c r="G27" s="9">
        <v>711205</v>
      </c>
      <c r="H27" s="9">
        <v>711205</v>
      </c>
      <c r="I27" s="9">
        <v>711205</v>
      </c>
      <c r="J27" s="9">
        <v>711205</v>
      </c>
      <c r="K27" s="9">
        <v>711205</v>
      </c>
      <c r="L27" s="9">
        <v>711205</v>
      </c>
      <c r="M27" s="9">
        <v>711205</v>
      </c>
      <c r="N27" s="9">
        <v>711205</v>
      </c>
      <c r="O27" s="9">
        <v>711205</v>
      </c>
      <c r="P27" s="9">
        <v>711205</v>
      </c>
      <c r="Q27" s="9">
        <v>711205</v>
      </c>
      <c r="R27" s="1">
        <f t="shared" si="1"/>
        <v>2133615</v>
      </c>
      <c r="S27" s="1">
        <f t="shared" si="2"/>
        <v>4267230</v>
      </c>
      <c r="T27" s="1">
        <f t="shared" si="3"/>
        <v>6400845</v>
      </c>
      <c r="U27" s="1">
        <f t="shared" si="4"/>
        <v>8534460</v>
      </c>
    </row>
    <row r="28" spans="1:21">
      <c r="A28" s="15" t="s">
        <v>529</v>
      </c>
      <c r="B28" s="6" t="s">
        <v>100</v>
      </c>
      <c r="C28" s="7" t="s">
        <v>101</v>
      </c>
      <c r="D28" s="7" t="s">
        <v>101</v>
      </c>
      <c r="E28" s="8">
        <f t="shared" si="0"/>
        <v>15878380</v>
      </c>
      <c r="F28" s="9">
        <v>1323198.33</v>
      </c>
      <c r="G28" s="9">
        <v>1323198.33</v>
      </c>
      <c r="H28" s="9">
        <v>1323198.33</v>
      </c>
      <c r="I28" s="9">
        <v>1323198.33</v>
      </c>
      <c r="J28" s="9">
        <v>1323198.33</v>
      </c>
      <c r="K28" s="9">
        <v>1323198.33</v>
      </c>
      <c r="L28" s="9">
        <v>1323198.33</v>
      </c>
      <c r="M28" s="9">
        <v>1323198.33</v>
      </c>
      <c r="N28" s="9">
        <v>1323198.33</v>
      </c>
      <c r="O28" s="9">
        <v>1323198.33</v>
      </c>
      <c r="P28" s="9">
        <v>1323198.33</v>
      </c>
      <c r="Q28" s="9">
        <v>1323198.3700000001</v>
      </c>
      <c r="R28" s="1">
        <f t="shared" si="1"/>
        <v>3969594.99</v>
      </c>
      <c r="S28" s="1">
        <f t="shared" si="2"/>
        <v>7939189.9800000004</v>
      </c>
      <c r="T28" s="1">
        <f t="shared" si="3"/>
        <v>11908784.970000001</v>
      </c>
      <c r="U28" s="1">
        <f t="shared" si="4"/>
        <v>15878380</v>
      </c>
    </row>
    <row r="29" spans="1:21">
      <c r="A29" s="15" t="s">
        <v>530</v>
      </c>
      <c r="B29" s="6" t="s">
        <v>102</v>
      </c>
      <c r="C29" s="7" t="s">
        <v>103</v>
      </c>
      <c r="D29" s="7" t="s">
        <v>103</v>
      </c>
      <c r="E29" s="8">
        <f t="shared" si="0"/>
        <v>4292185</v>
      </c>
      <c r="F29" s="9">
        <v>357682.08</v>
      </c>
      <c r="G29" s="9">
        <v>357682.08</v>
      </c>
      <c r="H29" s="9">
        <v>357682.08</v>
      </c>
      <c r="I29" s="9">
        <v>357682.08</v>
      </c>
      <c r="J29" s="9">
        <v>357682.08</v>
      </c>
      <c r="K29" s="9">
        <v>357682.08</v>
      </c>
      <c r="L29" s="9">
        <v>357682.08</v>
      </c>
      <c r="M29" s="9">
        <v>357682.08</v>
      </c>
      <c r="N29" s="9">
        <v>357682.08</v>
      </c>
      <c r="O29" s="9">
        <v>357682.08</v>
      </c>
      <c r="P29" s="9">
        <v>357682.08</v>
      </c>
      <c r="Q29" s="9">
        <v>357682.12</v>
      </c>
      <c r="R29" s="1">
        <f t="shared" si="1"/>
        <v>1073046.24</v>
      </c>
      <c r="S29" s="1">
        <f t="shared" si="2"/>
        <v>2146092.48</v>
      </c>
      <c r="T29" s="1">
        <f t="shared" si="3"/>
        <v>3219138.7199999997</v>
      </c>
      <c r="U29" s="1">
        <f t="shared" si="4"/>
        <v>4292185</v>
      </c>
    </row>
    <row r="30" spans="1:21" ht="22.5">
      <c r="A30" s="15" t="s">
        <v>531</v>
      </c>
      <c r="B30" s="6" t="s">
        <v>104</v>
      </c>
      <c r="C30" s="7" t="s">
        <v>105</v>
      </c>
      <c r="D30" s="7" t="s">
        <v>105</v>
      </c>
      <c r="E30" s="8">
        <f t="shared" si="0"/>
        <v>2867695.0000000005</v>
      </c>
      <c r="F30" s="9">
        <v>238974.58</v>
      </c>
      <c r="G30" s="9">
        <v>238974.58</v>
      </c>
      <c r="H30" s="9">
        <v>238974.58</v>
      </c>
      <c r="I30" s="9">
        <v>238974.58</v>
      </c>
      <c r="J30" s="9">
        <v>238974.58</v>
      </c>
      <c r="K30" s="9">
        <v>238974.58</v>
      </c>
      <c r="L30" s="9">
        <v>238974.58</v>
      </c>
      <c r="M30" s="9">
        <v>238974.58</v>
      </c>
      <c r="N30" s="9">
        <v>238974.58</v>
      </c>
      <c r="O30" s="9">
        <v>238974.58</v>
      </c>
      <c r="P30" s="9">
        <v>238974.58</v>
      </c>
      <c r="Q30" s="9">
        <v>238974.62</v>
      </c>
      <c r="R30" s="1">
        <f t="shared" si="1"/>
        <v>716923.74</v>
      </c>
      <c r="S30" s="1">
        <f t="shared" si="2"/>
        <v>1433847.48</v>
      </c>
      <c r="T30" s="1">
        <f t="shared" si="3"/>
        <v>2150771.2199999997</v>
      </c>
      <c r="U30" s="1">
        <f t="shared" si="4"/>
        <v>2867695</v>
      </c>
    </row>
    <row r="31" spans="1:21">
      <c r="A31" s="15" t="s">
        <v>532</v>
      </c>
      <c r="B31" s="6" t="s">
        <v>106</v>
      </c>
      <c r="C31" s="7" t="s">
        <v>107</v>
      </c>
      <c r="D31" s="7" t="s">
        <v>107</v>
      </c>
      <c r="E31" s="8">
        <f t="shared" si="0"/>
        <v>3962577</v>
      </c>
      <c r="F31" s="9">
        <v>330214.75</v>
      </c>
      <c r="G31" s="9">
        <v>330214.75</v>
      </c>
      <c r="H31" s="9">
        <v>330214.75</v>
      </c>
      <c r="I31" s="9">
        <v>330214.75</v>
      </c>
      <c r="J31" s="9">
        <v>330214.75</v>
      </c>
      <c r="K31" s="9">
        <v>330214.75</v>
      </c>
      <c r="L31" s="9">
        <v>330214.75</v>
      </c>
      <c r="M31" s="9">
        <v>330214.75</v>
      </c>
      <c r="N31" s="9">
        <v>330214.75</v>
      </c>
      <c r="O31" s="9">
        <v>330214.75</v>
      </c>
      <c r="P31" s="9">
        <v>330214.75</v>
      </c>
      <c r="Q31" s="9">
        <v>330214.75</v>
      </c>
      <c r="R31" s="1">
        <f t="shared" si="1"/>
        <v>990644.25</v>
      </c>
      <c r="S31" s="1">
        <f t="shared" si="2"/>
        <v>1981288.5</v>
      </c>
      <c r="T31" s="1">
        <f t="shared" si="3"/>
        <v>2971932.75</v>
      </c>
      <c r="U31" s="1">
        <f t="shared" si="4"/>
        <v>3962577</v>
      </c>
    </row>
    <row r="32" spans="1:21">
      <c r="A32" s="15" t="s">
        <v>533</v>
      </c>
      <c r="B32" s="6" t="s">
        <v>108</v>
      </c>
      <c r="C32" s="7" t="s">
        <v>109</v>
      </c>
      <c r="D32" s="7" t="s">
        <v>109</v>
      </c>
      <c r="E32" s="8">
        <f t="shared" si="0"/>
        <v>802704.99999999988</v>
      </c>
      <c r="F32" s="9">
        <v>66892.08</v>
      </c>
      <c r="G32" s="9">
        <v>66892.08</v>
      </c>
      <c r="H32" s="9">
        <v>66892.08</v>
      </c>
      <c r="I32" s="9">
        <v>66892.08</v>
      </c>
      <c r="J32" s="9">
        <v>66892.08</v>
      </c>
      <c r="K32" s="9">
        <v>66892.08</v>
      </c>
      <c r="L32" s="9">
        <v>66892.08</v>
      </c>
      <c r="M32" s="9">
        <v>66892.08</v>
      </c>
      <c r="N32" s="9">
        <v>66892.08</v>
      </c>
      <c r="O32" s="9">
        <v>66892.08</v>
      </c>
      <c r="P32" s="9">
        <v>66892.08</v>
      </c>
      <c r="Q32" s="9">
        <v>66892.12</v>
      </c>
      <c r="R32" s="1">
        <f t="shared" si="1"/>
        <v>200676.24</v>
      </c>
      <c r="S32" s="1">
        <f t="shared" si="2"/>
        <v>401352.48</v>
      </c>
      <c r="T32" s="1">
        <f t="shared" si="3"/>
        <v>602028.72</v>
      </c>
      <c r="U32" s="1">
        <f t="shared" si="4"/>
        <v>802705</v>
      </c>
    </row>
    <row r="33" spans="1:21">
      <c r="A33" s="15" t="s">
        <v>534</v>
      </c>
      <c r="B33" s="6" t="s">
        <v>110</v>
      </c>
      <c r="C33" s="7" t="s">
        <v>111</v>
      </c>
      <c r="D33" s="7" t="s">
        <v>111</v>
      </c>
      <c r="E33" s="8">
        <f t="shared" si="0"/>
        <v>2932161</v>
      </c>
      <c r="F33" s="9">
        <v>244346.75</v>
      </c>
      <c r="G33" s="9">
        <v>244346.75</v>
      </c>
      <c r="H33" s="9">
        <v>244346.75</v>
      </c>
      <c r="I33" s="9">
        <v>244346.75</v>
      </c>
      <c r="J33" s="9">
        <v>244346.75</v>
      </c>
      <c r="K33" s="9">
        <v>244346.75</v>
      </c>
      <c r="L33" s="9">
        <v>244346.75</v>
      </c>
      <c r="M33" s="9">
        <v>244346.75</v>
      </c>
      <c r="N33" s="9">
        <v>244346.75</v>
      </c>
      <c r="O33" s="9">
        <v>244346.75</v>
      </c>
      <c r="P33" s="9">
        <v>244346.75</v>
      </c>
      <c r="Q33" s="9">
        <v>244346.75</v>
      </c>
      <c r="R33" s="1">
        <f t="shared" si="1"/>
        <v>733040.25</v>
      </c>
      <c r="S33" s="1">
        <f t="shared" si="2"/>
        <v>1466080.5</v>
      </c>
      <c r="T33" s="1">
        <f t="shared" si="3"/>
        <v>2199120.75</v>
      </c>
      <c r="U33" s="1">
        <f t="shared" si="4"/>
        <v>2932161</v>
      </c>
    </row>
    <row r="34" spans="1:21">
      <c r="A34" s="15" t="s">
        <v>535</v>
      </c>
      <c r="B34" s="6" t="s">
        <v>112</v>
      </c>
      <c r="C34" s="7" t="s">
        <v>113</v>
      </c>
      <c r="D34" s="7" t="s">
        <v>113</v>
      </c>
      <c r="E34" s="8">
        <f t="shared" si="0"/>
        <v>1436967</v>
      </c>
      <c r="F34" s="9">
        <v>119747.25</v>
      </c>
      <c r="G34" s="9">
        <v>119747.25</v>
      </c>
      <c r="H34" s="9">
        <v>119747.25</v>
      </c>
      <c r="I34" s="9">
        <v>119747.25</v>
      </c>
      <c r="J34" s="9">
        <v>119747.25</v>
      </c>
      <c r="K34" s="9">
        <v>119747.25</v>
      </c>
      <c r="L34" s="9">
        <v>119747.25</v>
      </c>
      <c r="M34" s="9">
        <v>119747.25</v>
      </c>
      <c r="N34" s="9">
        <v>119747.25</v>
      </c>
      <c r="O34" s="9">
        <v>119747.25</v>
      </c>
      <c r="P34" s="9">
        <v>119747.25</v>
      </c>
      <c r="Q34" s="9">
        <v>119747.25</v>
      </c>
      <c r="R34" s="1">
        <f t="shared" si="1"/>
        <v>359241.75</v>
      </c>
      <c r="S34" s="1">
        <f t="shared" si="2"/>
        <v>718483.5</v>
      </c>
      <c r="T34" s="1">
        <f t="shared" si="3"/>
        <v>1077725.25</v>
      </c>
      <c r="U34" s="1">
        <f t="shared" si="4"/>
        <v>1436967</v>
      </c>
    </row>
    <row r="35" spans="1:21">
      <c r="A35" s="15" t="s">
        <v>536</v>
      </c>
      <c r="B35" s="6" t="s">
        <v>114</v>
      </c>
      <c r="C35" s="7" t="s">
        <v>115</v>
      </c>
      <c r="D35" s="7" t="s">
        <v>115</v>
      </c>
      <c r="E35" s="8">
        <f t="shared" si="0"/>
        <v>5617896</v>
      </c>
      <c r="F35" s="9">
        <v>468158</v>
      </c>
      <c r="G35" s="9">
        <v>468158</v>
      </c>
      <c r="H35" s="9">
        <v>468158</v>
      </c>
      <c r="I35" s="9">
        <v>468158</v>
      </c>
      <c r="J35" s="9">
        <v>468158</v>
      </c>
      <c r="K35" s="9">
        <v>468158</v>
      </c>
      <c r="L35" s="9">
        <v>468158</v>
      </c>
      <c r="M35" s="9">
        <v>468158</v>
      </c>
      <c r="N35" s="9">
        <v>468158</v>
      </c>
      <c r="O35" s="9">
        <v>468158</v>
      </c>
      <c r="P35" s="9">
        <v>468158</v>
      </c>
      <c r="Q35" s="9">
        <v>468158</v>
      </c>
      <c r="R35" s="1">
        <f t="shared" si="1"/>
        <v>1404474</v>
      </c>
      <c r="S35" s="1">
        <f t="shared" si="2"/>
        <v>2808948</v>
      </c>
      <c r="T35" s="1">
        <f t="shared" si="3"/>
        <v>4213422</v>
      </c>
      <c r="U35" s="1">
        <f t="shared" si="4"/>
        <v>5617896</v>
      </c>
    </row>
    <row r="36" spans="1:21">
      <c r="A36" s="15" t="s">
        <v>537</v>
      </c>
      <c r="B36" s="6" t="s">
        <v>116</v>
      </c>
      <c r="C36" s="7" t="s">
        <v>117</v>
      </c>
      <c r="D36" s="7" t="s">
        <v>117</v>
      </c>
      <c r="E36" s="8">
        <f t="shared" si="0"/>
        <v>48698829</v>
      </c>
      <c r="F36" s="9">
        <v>4058235.75</v>
      </c>
      <c r="G36" s="9">
        <v>4058235.75</v>
      </c>
      <c r="H36" s="9">
        <v>4058235.75</v>
      </c>
      <c r="I36" s="9">
        <v>4058235.75</v>
      </c>
      <c r="J36" s="9">
        <v>4058235.75</v>
      </c>
      <c r="K36" s="9">
        <v>4058235.75</v>
      </c>
      <c r="L36" s="9">
        <v>4058235.75</v>
      </c>
      <c r="M36" s="9">
        <v>4058235.75</v>
      </c>
      <c r="N36" s="9">
        <v>4058235.75</v>
      </c>
      <c r="O36" s="9">
        <v>4058235.75</v>
      </c>
      <c r="P36" s="9">
        <v>4058235.75</v>
      </c>
      <c r="Q36" s="9">
        <v>4058235.75</v>
      </c>
      <c r="R36" s="1">
        <f t="shared" si="1"/>
        <v>12174707.25</v>
      </c>
      <c r="S36" s="1">
        <f t="shared" si="2"/>
        <v>24349414.5</v>
      </c>
      <c r="T36" s="1">
        <f t="shared" si="3"/>
        <v>36524121.75</v>
      </c>
      <c r="U36" s="1">
        <f t="shared" si="4"/>
        <v>48698829</v>
      </c>
    </row>
    <row r="37" spans="1:21">
      <c r="A37" s="15" t="s">
        <v>538</v>
      </c>
      <c r="B37" s="6" t="s">
        <v>118</v>
      </c>
      <c r="C37" s="7" t="s">
        <v>119</v>
      </c>
      <c r="D37" s="7" t="s">
        <v>119</v>
      </c>
      <c r="E37" s="8">
        <f t="shared" si="0"/>
        <v>21474441</v>
      </c>
      <c r="F37" s="9">
        <v>1789536.75</v>
      </c>
      <c r="G37" s="9">
        <v>1789536.75</v>
      </c>
      <c r="H37" s="9">
        <v>1789536.75</v>
      </c>
      <c r="I37" s="9">
        <v>1789536.75</v>
      </c>
      <c r="J37" s="9">
        <v>1789536.75</v>
      </c>
      <c r="K37" s="9">
        <v>1789536.75</v>
      </c>
      <c r="L37" s="9">
        <v>1789536.75</v>
      </c>
      <c r="M37" s="9">
        <v>1789536.75</v>
      </c>
      <c r="N37" s="9">
        <v>1789536.75</v>
      </c>
      <c r="O37" s="9">
        <v>1789536.75</v>
      </c>
      <c r="P37" s="9">
        <v>1789536.75</v>
      </c>
      <c r="Q37" s="9">
        <v>1789536.75</v>
      </c>
      <c r="R37" s="1">
        <f t="shared" si="1"/>
        <v>5368610.25</v>
      </c>
      <c r="S37" s="1">
        <f t="shared" si="2"/>
        <v>10737220.5</v>
      </c>
      <c r="T37" s="1">
        <f t="shared" si="3"/>
        <v>16105830.75</v>
      </c>
      <c r="U37" s="1">
        <f t="shared" si="4"/>
        <v>21474441</v>
      </c>
    </row>
    <row r="38" spans="1:21" ht="22.5">
      <c r="A38" s="15" t="s">
        <v>539</v>
      </c>
      <c r="B38" s="6" t="s">
        <v>120</v>
      </c>
      <c r="C38" s="7" t="s">
        <v>121</v>
      </c>
      <c r="D38" s="7" t="s">
        <v>121</v>
      </c>
      <c r="E38" s="8">
        <f t="shared" si="0"/>
        <v>15394886</v>
      </c>
      <c r="F38" s="9">
        <v>1282907.17</v>
      </c>
      <c r="G38" s="9">
        <v>1282907.17</v>
      </c>
      <c r="H38" s="9">
        <v>1282907.17</v>
      </c>
      <c r="I38" s="9">
        <v>1282907.17</v>
      </c>
      <c r="J38" s="9">
        <v>1282907.17</v>
      </c>
      <c r="K38" s="9">
        <v>1282907.17</v>
      </c>
      <c r="L38" s="9">
        <v>1282907.17</v>
      </c>
      <c r="M38" s="9">
        <v>1282907.17</v>
      </c>
      <c r="N38" s="9">
        <v>1282907.17</v>
      </c>
      <c r="O38" s="9">
        <v>1282907.17</v>
      </c>
      <c r="P38" s="9">
        <v>1282907.17</v>
      </c>
      <c r="Q38" s="9">
        <v>1282907.1299999999</v>
      </c>
      <c r="R38" s="1">
        <f t="shared" si="1"/>
        <v>3848721.51</v>
      </c>
      <c r="S38" s="1">
        <f t="shared" si="2"/>
        <v>7697443.0199999996</v>
      </c>
      <c r="T38" s="1">
        <f t="shared" si="3"/>
        <v>11546164.529999999</v>
      </c>
      <c r="U38" s="1">
        <f t="shared" si="4"/>
        <v>15394886</v>
      </c>
    </row>
    <row r="39" spans="1:21">
      <c r="A39" s="15" t="s">
        <v>540</v>
      </c>
      <c r="B39" s="6" t="s">
        <v>122</v>
      </c>
      <c r="C39" s="7" t="s">
        <v>123</v>
      </c>
      <c r="D39" s="7" t="s">
        <v>123</v>
      </c>
      <c r="E39" s="8">
        <f t="shared" si="0"/>
        <v>2426830.9999999995</v>
      </c>
      <c r="F39" s="9">
        <v>202235.92</v>
      </c>
      <c r="G39" s="9">
        <v>202235.92</v>
      </c>
      <c r="H39" s="9">
        <v>202235.92</v>
      </c>
      <c r="I39" s="9">
        <v>202235.92</v>
      </c>
      <c r="J39" s="9">
        <v>202235.92</v>
      </c>
      <c r="K39" s="9">
        <v>202235.92</v>
      </c>
      <c r="L39" s="9">
        <v>202235.92</v>
      </c>
      <c r="M39" s="9">
        <v>202235.92</v>
      </c>
      <c r="N39" s="9">
        <v>202235.92</v>
      </c>
      <c r="O39" s="9">
        <v>202235.92</v>
      </c>
      <c r="P39" s="9">
        <v>202235.92</v>
      </c>
      <c r="Q39" s="9">
        <v>202235.88</v>
      </c>
      <c r="R39" s="1">
        <f t="shared" si="1"/>
        <v>606707.76</v>
      </c>
      <c r="S39" s="1">
        <f t="shared" si="2"/>
        <v>1213415.52</v>
      </c>
      <c r="T39" s="1">
        <f t="shared" si="3"/>
        <v>1820123.28</v>
      </c>
      <c r="U39" s="1">
        <f t="shared" si="4"/>
        <v>2426831</v>
      </c>
    </row>
    <row r="40" spans="1:21" ht="22.5">
      <c r="A40" s="15" t="s">
        <v>541</v>
      </c>
      <c r="B40" s="6" t="s">
        <v>124</v>
      </c>
      <c r="C40" s="7" t="s">
        <v>125</v>
      </c>
      <c r="D40" s="7" t="s">
        <v>125</v>
      </c>
      <c r="E40" s="8">
        <f t="shared" si="0"/>
        <v>10961292</v>
      </c>
      <c r="F40" s="9">
        <v>913441</v>
      </c>
      <c r="G40" s="9">
        <v>913441</v>
      </c>
      <c r="H40" s="9">
        <v>913441</v>
      </c>
      <c r="I40" s="9">
        <v>913441</v>
      </c>
      <c r="J40" s="9">
        <v>913441</v>
      </c>
      <c r="K40" s="9">
        <v>913441</v>
      </c>
      <c r="L40" s="9">
        <v>913441</v>
      </c>
      <c r="M40" s="9">
        <v>913441</v>
      </c>
      <c r="N40" s="9">
        <v>913441</v>
      </c>
      <c r="O40" s="9">
        <v>913441</v>
      </c>
      <c r="P40" s="9">
        <v>913441</v>
      </c>
      <c r="Q40" s="9">
        <v>913441</v>
      </c>
      <c r="R40" s="1">
        <f t="shared" si="1"/>
        <v>2740323</v>
      </c>
      <c r="S40" s="1">
        <f t="shared" si="2"/>
        <v>5480646</v>
      </c>
      <c r="T40" s="1">
        <f t="shared" si="3"/>
        <v>8220969</v>
      </c>
      <c r="U40" s="1">
        <f t="shared" si="4"/>
        <v>10961292</v>
      </c>
    </row>
    <row r="41" spans="1:21">
      <c r="A41" s="15" t="s">
        <v>542</v>
      </c>
      <c r="B41" s="6" t="s">
        <v>126</v>
      </c>
      <c r="C41" s="7" t="s">
        <v>127</v>
      </c>
      <c r="D41" s="7" t="s">
        <v>127</v>
      </c>
      <c r="E41" s="8">
        <f t="shared" si="0"/>
        <v>10228251</v>
      </c>
      <c r="F41" s="9">
        <v>852354.25</v>
      </c>
      <c r="G41" s="9">
        <v>852354.25</v>
      </c>
      <c r="H41" s="9">
        <v>852354.25</v>
      </c>
      <c r="I41" s="9">
        <v>852354.25</v>
      </c>
      <c r="J41" s="9">
        <v>852354.25</v>
      </c>
      <c r="K41" s="9">
        <v>852354.25</v>
      </c>
      <c r="L41" s="9">
        <v>852354.25</v>
      </c>
      <c r="M41" s="9">
        <v>852354.25</v>
      </c>
      <c r="N41" s="9">
        <v>852354.25</v>
      </c>
      <c r="O41" s="9">
        <v>852354.25</v>
      </c>
      <c r="P41" s="9">
        <v>852354.25</v>
      </c>
      <c r="Q41" s="9">
        <v>852354.25</v>
      </c>
      <c r="R41" s="1">
        <f t="shared" si="1"/>
        <v>2557062.75</v>
      </c>
      <c r="S41" s="1">
        <f t="shared" si="2"/>
        <v>5114125.5</v>
      </c>
      <c r="T41" s="1">
        <f t="shared" si="3"/>
        <v>7671188.25</v>
      </c>
      <c r="U41" s="1">
        <f t="shared" si="4"/>
        <v>10228251</v>
      </c>
    </row>
    <row r="42" spans="1:21">
      <c r="A42" s="15" t="s">
        <v>543</v>
      </c>
      <c r="B42" s="6" t="s">
        <v>128</v>
      </c>
      <c r="C42" s="7" t="s">
        <v>129</v>
      </c>
      <c r="D42" s="7" t="s">
        <v>129</v>
      </c>
      <c r="E42" s="8">
        <f t="shared" si="0"/>
        <v>12830804</v>
      </c>
      <c r="F42" s="9">
        <v>1069233.67</v>
      </c>
      <c r="G42" s="9">
        <v>1069233.67</v>
      </c>
      <c r="H42" s="9">
        <v>1069233.67</v>
      </c>
      <c r="I42" s="9">
        <v>1069233.67</v>
      </c>
      <c r="J42" s="9">
        <v>1069233.67</v>
      </c>
      <c r="K42" s="9">
        <v>1069233.67</v>
      </c>
      <c r="L42" s="9">
        <v>1069233.67</v>
      </c>
      <c r="M42" s="9">
        <v>1069233.67</v>
      </c>
      <c r="N42" s="9">
        <v>1069233.67</v>
      </c>
      <c r="O42" s="9">
        <v>1069233.67</v>
      </c>
      <c r="P42" s="9">
        <v>1069233.67</v>
      </c>
      <c r="Q42" s="9">
        <v>1069233.6299999999</v>
      </c>
      <c r="R42" s="1">
        <f t="shared" si="1"/>
        <v>3207701.01</v>
      </c>
      <c r="S42" s="1">
        <f t="shared" si="2"/>
        <v>6415402.0199999996</v>
      </c>
      <c r="T42" s="1">
        <f t="shared" si="3"/>
        <v>9623103.0299999993</v>
      </c>
      <c r="U42" s="1">
        <f t="shared" si="4"/>
        <v>12830804</v>
      </c>
    </row>
    <row r="43" spans="1:21" ht="22.5">
      <c r="A43" s="15" t="s">
        <v>544</v>
      </c>
      <c r="B43" s="6" t="s">
        <v>130</v>
      </c>
      <c r="C43" s="7" t="s">
        <v>131</v>
      </c>
      <c r="D43" s="7" t="s">
        <v>131</v>
      </c>
      <c r="E43" s="8">
        <f t="shared" si="0"/>
        <v>142901263</v>
      </c>
      <c r="F43" s="9">
        <v>11908438.58</v>
      </c>
      <c r="G43" s="9">
        <v>11908438.58</v>
      </c>
      <c r="H43" s="9">
        <v>11908438.58</v>
      </c>
      <c r="I43" s="9">
        <v>11908438.58</v>
      </c>
      <c r="J43" s="9">
        <v>11908438.58</v>
      </c>
      <c r="K43" s="9">
        <v>11908438.58</v>
      </c>
      <c r="L43" s="9">
        <v>11908438.58</v>
      </c>
      <c r="M43" s="9">
        <v>11908438.58</v>
      </c>
      <c r="N43" s="9">
        <v>11908438.58</v>
      </c>
      <c r="O43" s="9">
        <v>11908438.58</v>
      </c>
      <c r="P43" s="9">
        <v>11908438.58</v>
      </c>
      <c r="Q43" s="9">
        <v>11908438.619999999</v>
      </c>
      <c r="R43" s="1">
        <f t="shared" si="1"/>
        <v>35725315.740000002</v>
      </c>
      <c r="S43" s="1">
        <f t="shared" si="2"/>
        <v>71450631.480000004</v>
      </c>
      <c r="T43" s="1">
        <f t="shared" si="3"/>
        <v>107175947.22</v>
      </c>
      <c r="U43" s="1">
        <f t="shared" si="4"/>
        <v>142901263</v>
      </c>
    </row>
    <row r="44" spans="1:21" ht="22.5">
      <c r="A44" s="15" t="s">
        <v>545</v>
      </c>
      <c r="B44" s="6" t="s">
        <v>132</v>
      </c>
      <c r="C44" s="7" t="s">
        <v>133</v>
      </c>
      <c r="D44" s="7" t="s">
        <v>133</v>
      </c>
      <c r="E44" s="8">
        <f t="shared" si="0"/>
        <v>3446848.9999999995</v>
      </c>
      <c r="F44" s="9">
        <v>287237.42</v>
      </c>
      <c r="G44" s="9">
        <v>287237.42</v>
      </c>
      <c r="H44" s="9">
        <v>287237.42</v>
      </c>
      <c r="I44" s="9">
        <v>287237.42</v>
      </c>
      <c r="J44" s="9">
        <v>287237.42</v>
      </c>
      <c r="K44" s="9">
        <v>287237.42</v>
      </c>
      <c r="L44" s="9">
        <v>287237.42</v>
      </c>
      <c r="M44" s="9">
        <v>287237.42</v>
      </c>
      <c r="N44" s="9">
        <v>287237.42</v>
      </c>
      <c r="O44" s="9">
        <v>287237.42</v>
      </c>
      <c r="P44" s="9">
        <v>287237.42</v>
      </c>
      <c r="Q44" s="9">
        <v>287237.38</v>
      </c>
      <c r="R44" s="1">
        <f t="shared" si="1"/>
        <v>861712.26</v>
      </c>
      <c r="S44" s="1">
        <f t="shared" si="2"/>
        <v>1723424.52</v>
      </c>
      <c r="T44" s="1">
        <f t="shared" si="3"/>
        <v>2585136.7800000003</v>
      </c>
      <c r="U44" s="1">
        <f t="shared" si="4"/>
        <v>3446849</v>
      </c>
    </row>
    <row r="45" spans="1:21" ht="33.75">
      <c r="A45" s="15" t="s">
        <v>546</v>
      </c>
      <c r="B45" s="6" t="s">
        <v>134</v>
      </c>
      <c r="C45" s="7" t="s">
        <v>135</v>
      </c>
      <c r="D45" s="7" t="s">
        <v>135</v>
      </c>
      <c r="E45" s="8">
        <f t="shared" si="0"/>
        <v>51847263</v>
      </c>
      <c r="F45" s="9">
        <v>4320605.25</v>
      </c>
      <c r="G45" s="9">
        <v>4320605.25</v>
      </c>
      <c r="H45" s="9">
        <v>4320605.25</v>
      </c>
      <c r="I45" s="9">
        <v>4320605.25</v>
      </c>
      <c r="J45" s="9">
        <v>4320605.25</v>
      </c>
      <c r="K45" s="9">
        <v>4320605.25</v>
      </c>
      <c r="L45" s="9">
        <v>4320605.25</v>
      </c>
      <c r="M45" s="9">
        <v>4320605.25</v>
      </c>
      <c r="N45" s="9">
        <v>4320605.25</v>
      </c>
      <c r="O45" s="9">
        <v>4320605.25</v>
      </c>
      <c r="P45" s="9">
        <v>4320605.25</v>
      </c>
      <c r="Q45" s="9">
        <v>4320605.25</v>
      </c>
      <c r="R45" s="1">
        <f t="shared" si="1"/>
        <v>12961815.75</v>
      </c>
      <c r="S45" s="1">
        <f t="shared" si="2"/>
        <v>25923631.5</v>
      </c>
      <c r="T45" s="1">
        <f t="shared" si="3"/>
        <v>38885447.25</v>
      </c>
      <c r="U45" s="1">
        <f t="shared" si="4"/>
        <v>51847263</v>
      </c>
    </row>
    <row r="46" spans="1:21">
      <c r="A46" s="15" t="s">
        <v>547</v>
      </c>
      <c r="B46" s="6" t="s">
        <v>136</v>
      </c>
      <c r="C46" s="7" t="s">
        <v>137</v>
      </c>
      <c r="D46" s="7" t="s">
        <v>137</v>
      </c>
      <c r="E46" s="8">
        <f t="shared" si="0"/>
        <v>17820677</v>
      </c>
      <c r="F46" s="9">
        <v>1485056.42</v>
      </c>
      <c r="G46" s="9">
        <v>1485056.42</v>
      </c>
      <c r="H46" s="9">
        <v>1485056.42</v>
      </c>
      <c r="I46" s="9">
        <v>1485056.42</v>
      </c>
      <c r="J46" s="9">
        <v>1485056.42</v>
      </c>
      <c r="K46" s="9">
        <v>1485056.42</v>
      </c>
      <c r="L46" s="9">
        <v>1485056.42</v>
      </c>
      <c r="M46" s="9">
        <v>1485056.42</v>
      </c>
      <c r="N46" s="9">
        <v>1485056.42</v>
      </c>
      <c r="O46" s="9">
        <v>1485056.42</v>
      </c>
      <c r="P46" s="9">
        <v>1485056.42</v>
      </c>
      <c r="Q46" s="9">
        <v>1485056.38</v>
      </c>
      <c r="R46" s="1">
        <f t="shared" si="1"/>
        <v>4455169.26</v>
      </c>
      <c r="S46" s="1">
        <f t="shared" si="2"/>
        <v>8910338.5199999996</v>
      </c>
      <c r="T46" s="1">
        <f t="shared" si="3"/>
        <v>13365507.779999999</v>
      </c>
      <c r="U46" s="1">
        <f t="shared" si="4"/>
        <v>17820677</v>
      </c>
    </row>
    <row r="47" spans="1:21" ht="33.75">
      <c r="A47" s="15" t="s">
        <v>548</v>
      </c>
      <c r="B47" s="6" t="s">
        <v>138</v>
      </c>
      <c r="C47" s="7" t="s">
        <v>139</v>
      </c>
      <c r="D47" s="7" t="s">
        <v>139</v>
      </c>
      <c r="E47" s="8">
        <f t="shared" si="0"/>
        <v>49295658.999999985</v>
      </c>
      <c r="F47" s="9">
        <v>4107971.58</v>
      </c>
      <c r="G47" s="9">
        <v>4107971.58</v>
      </c>
      <c r="H47" s="9">
        <v>4107971.58</v>
      </c>
      <c r="I47" s="9">
        <v>4107971.58</v>
      </c>
      <c r="J47" s="9">
        <v>4107971.58</v>
      </c>
      <c r="K47" s="9">
        <v>4107971.58</v>
      </c>
      <c r="L47" s="9">
        <v>4107971.58</v>
      </c>
      <c r="M47" s="9">
        <v>4107971.58</v>
      </c>
      <c r="N47" s="9">
        <v>4107971.58</v>
      </c>
      <c r="O47" s="9">
        <v>4107971.58</v>
      </c>
      <c r="P47" s="9">
        <v>4107971.58</v>
      </c>
      <c r="Q47" s="9">
        <v>4107971.62</v>
      </c>
      <c r="R47" s="1">
        <f t="shared" si="1"/>
        <v>12323914.74</v>
      </c>
      <c r="S47" s="1">
        <f t="shared" si="2"/>
        <v>24647829.48</v>
      </c>
      <c r="T47" s="1">
        <f t="shared" si="3"/>
        <v>36971744.219999999</v>
      </c>
      <c r="U47" s="1">
        <f t="shared" si="4"/>
        <v>49295659</v>
      </c>
    </row>
    <row r="48" spans="1:21">
      <c r="A48" s="15" t="s">
        <v>549</v>
      </c>
      <c r="B48" s="6" t="s">
        <v>140</v>
      </c>
      <c r="C48" s="7" t="s">
        <v>141</v>
      </c>
      <c r="D48" s="7" t="s">
        <v>141</v>
      </c>
      <c r="E48" s="8">
        <f t="shared" si="0"/>
        <v>8518864</v>
      </c>
      <c r="F48" s="9">
        <v>709905.33</v>
      </c>
      <c r="G48" s="9">
        <v>709905.33</v>
      </c>
      <c r="H48" s="9">
        <v>709905.33</v>
      </c>
      <c r="I48" s="9">
        <v>709905.33</v>
      </c>
      <c r="J48" s="9">
        <v>709905.33</v>
      </c>
      <c r="K48" s="9">
        <v>709905.33</v>
      </c>
      <c r="L48" s="9">
        <v>709905.33</v>
      </c>
      <c r="M48" s="9">
        <v>709905.33</v>
      </c>
      <c r="N48" s="9">
        <v>709905.33</v>
      </c>
      <c r="O48" s="9">
        <v>709905.33</v>
      </c>
      <c r="P48" s="9">
        <v>709905.33</v>
      </c>
      <c r="Q48" s="9">
        <v>709905.37</v>
      </c>
      <c r="R48" s="1">
        <f t="shared" si="1"/>
        <v>2129715.9899999998</v>
      </c>
      <c r="S48" s="1">
        <f t="shared" si="2"/>
        <v>4259431.9799999995</v>
      </c>
      <c r="T48" s="1">
        <f t="shared" si="3"/>
        <v>6389147.9699999988</v>
      </c>
      <c r="U48" s="1">
        <f t="shared" si="4"/>
        <v>8518863.9999999981</v>
      </c>
    </row>
    <row r="49" spans="1:21">
      <c r="A49" s="15" t="s">
        <v>550</v>
      </c>
      <c r="B49" s="6" t="s">
        <v>142</v>
      </c>
      <c r="C49" s="7" t="s">
        <v>143</v>
      </c>
      <c r="D49" s="7" t="s">
        <v>143</v>
      </c>
      <c r="E49" s="8">
        <f t="shared" si="0"/>
        <v>22562043.999999996</v>
      </c>
      <c r="F49" s="9">
        <v>1880170.33</v>
      </c>
      <c r="G49" s="9">
        <v>1880170.33</v>
      </c>
      <c r="H49" s="9">
        <v>1880170.33</v>
      </c>
      <c r="I49" s="9">
        <v>1880170.33</v>
      </c>
      <c r="J49" s="9">
        <v>1880170.33</v>
      </c>
      <c r="K49" s="9">
        <v>1880170.33</v>
      </c>
      <c r="L49" s="9">
        <v>1880170.33</v>
      </c>
      <c r="M49" s="9">
        <v>1880170.33</v>
      </c>
      <c r="N49" s="9">
        <v>1880170.33</v>
      </c>
      <c r="O49" s="9">
        <v>1880170.33</v>
      </c>
      <c r="P49" s="9">
        <v>1880170.33</v>
      </c>
      <c r="Q49" s="9">
        <v>1880170.37</v>
      </c>
      <c r="R49" s="1">
        <f t="shared" si="1"/>
        <v>5640510.9900000002</v>
      </c>
      <c r="S49" s="1">
        <f t="shared" si="2"/>
        <v>11281021.98</v>
      </c>
      <c r="T49" s="1">
        <f t="shared" si="3"/>
        <v>16921532.969999999</v>
      </c>
      <c r="U49" s="1">
        <f t="shared" si="4"/>
        <v>22562044</v>
      </c>
    </row>
    <row r="50" spans="1:21">
      <c r="A50" s="15" t="s">
        <v>551</v>
      </c>
      <c r="B50" s="6" t="s">
        <v>144</v>
      </c>
      <c r="C50" s="7" t="s">
        <v>145</v>
      </c>
      <c r="D50" s="7" t="s">
        <v>145</v>
      </c>
      <c r="E50" s="8">
        <f t="shared" si="0"/>
        <v>22915566.999999996</v>
      </c>
      <c r="F50" s="9">
        <v>1909630.58</v>
      </c>
      <c r="G50" s="9">
        <v>1909630.58</v>
      </c>
      <c r="H50" s="9">
        <v>1909630.58</v>
      </c>
      <c r="I50" s="9">
        <v>1909630.58</v>
      </c>
      <c r="J50" s="9">
        <v>1909630.58</v>
      </c>
      <c r="K50" s="9">
        <v>1909630.58</v>
      </c>
      <c r="L50" s="9">
        <v>1909630.58</v>
      </c>
      <c r="M50" s="9">
        <v>1909630.58</v>
      </c>
      <c r="N50" s="9">
        <v>1909630.58</v>
      </c>
      <c r="O50" s="9">
        <v>1909630.58</v>
      </c>
      <c r="P50" s="9">
        <v>1909630.58</v>
      </c>
      <c r="Q50" s="9">
        <v>1909630.62</v>
      </c>
      <c r="R50" s="1">
        <f t="shared" si="1"/>
        <v>5728891.7400000002</v>
      </c>
      <c r="S50" s="1">
        <f t="shared" si="2"/>
        <v>11457783.48</v>
      </c>
      <c r="T50" s="1">
        <f t="shared" si="3"/>
        <v>17186675.219999999</v>
      </c>
      <c r="U50" s="1">
        <f t="shared" si="4"/>
        <v>22915567</v>
      </c>
    </row>
    <row r="51" spans="1:21" ht="22.5">
      <c r="A51" s="15" t="s">
        <v>552</v>
      </c>
      <c r="B51" s="6" t="s">
        <v>146</v>
      </c>
      <c r="C51" s="7" t="s">
        <v>147</v>
      </c>
      <c r="D51" s="7" t="s">
        <v>147</v>
      </c>
      <c r="E51" s="8">
        <f t="shared" si="0"/>
        <v>18073342</v>
      </c>
      <c r="F51" s="9">
        <v>1506111.83</v>
      </c>
      <c r="G51" s="9">
        <v>1506111.83</v>
      </c>
      <c r="H51" s="9">
        <v>1506111.83</v>
      </c>
      <c r="I51" s="9">
        <v>1506111.83</v>
      </c>
      <c r="J51" s="9">
        <v>1506111.83</v>
      </c>
      <c r="K51" s="9">
        <v>1506111.83</v>
      </c>
      <c r="L51" s="9">
        <v>1506111.83</v>
      </c>
      <c r="M51" s="9">
        <v>1506111.83</v>
      </c>
      <c r="N51" s="9">
        <v>1506111.83</v>
      </c>
      <c r="O51" s="9">
        <v>1506111.83</v>
      </c>
      <c r="P51" s="9">
        <v>1506111.83</v>
      </c>
      <c r="Q51" s="9">
        <v>1506111.87</v>
      </c>
      <c r="R51" s="1">
        <f t="shared" si="1"/>
        <v>4518335.49</v>
      </c>
      <c r="S51" s="1">
        <f t="shared" si="2"/>
        <v>9036670.9800000004</v>
      </c>
      <c r="T51" s="1">
        <f t="shared" si="3"/>
        <v>13555006.470000001</v>
      </c>
      <c r="U51" s="1">
        <f t="shared" si="4"/>
        <v>18073342</v>
      </c>
    </row>
    <row r="52" spans="1:21">
      <c r="A52" s="15" t="s">
        <v>553</v>
      </c>
      <c r="B52" s="6" t="s">
        <v>148</v>
      </c>
      <c r="C52" s="7" t="s">
        <v>149</v>
      </c>
      <c r="D52" s="7" t="s">
        <v>149</v>
      </c>
      <c r="E52" s="8">
        <f t="shared" si="0"/>
        <v>27999018.999999996</v>
      </c>
      <c r="F52" s="9">
        <v>2333251.58</v>
      </c>
      <c r="G52" s="9">
        <v>2333251.58</v>
      </c>
      <c r="H52" s="9">
        <v>2333251.58</v>
      </c>
      <c r="I52" s="9">
        <v>2333251.58</v>
      </c>
      <c r="J52" s="9">
        <v>2333251.58</v>
      </c>
      <c r="K52" s="9">
        <v>2333251.58</v>
      </c>
      <c r="L52" s="9">
        <v>2333251.58</v>
      </c>
      <c r="M52" s="9">
        <v>2333251.58</v>
      </c>
      <c r="N52" s="9">
        <v>2333251.58</v>
      </c>
      <c r="O52" s="9">
        <v>2333251.58</v>
      </c>
      <c r="P52" s="9">
        <v>2333251.58</v>
      </c>
      <c r="Q52" s="9">
        <v>2333251.62</v>
      </c>
      <c r="R52" s="1">
        <f t="shared" si="1"/>
        <v>6999754.7400000002</v>
      </c>
      <c r="S52" s="1">
        <f t="shared" si="2"/>
        <v>13999509.48</v>
      </c>
      <c r="T52" s="1">
        <f t="shared" si="3"/>
        <v>20999264.219999999</v>
      </c>
      <c r="U52" s="1">
        <f t="shared" si="4"/>
        <v>27999019</v>
      </c>
    </row>
    <row r="53" spans="1:21">
      <c r="A53" s="15" t="s">
        <v>554</v>
      </c>
      <c r="B53" s="6" t="s">
        <v>150</v>
      </c>
      <c r="C53" s="7" t="s">
        <v>151</v>
      </c>
      <c r="D53" s="7" t="s">
        <v>151</v>
      </c>
      <c r="E53" s="8">
        <f t="shared" si="0"/>
        <v>38502810</v>
      </c>
      <c r="F53" s="9">
        <v>3208567.5</v>
      </c>
      <c r="G53" s="9">
        <v>3208567.5</v>
      </c>
      <c r="H53" s="9">
        <v>3208567.5</v>
      </c>
      <c r="I53" s="9">
        <v>3208567.5</v>
      </c>
      <c r="J53" s="9">
        <v>3208567.5</v>
      </c>
      <c r="K53" s="9">
        <v>3208567.5</v>
      </c>
      <c r="L53" s="9">
        <v>3208567.5</v>
      </c>
      <c r="M53" s="9">
        <v>3208567.5</v>
      </c>
      <c r="N53" s="9">
        <v>3208567.5</v>
      </c>
      <c r="O53" s="9">
        <v>3208567.5</v>
      </c>
      <c r="P53" s="9">
        <v>3208567.5</v>
      </c>
      <c r="Q53" s="9">
        <v>3208567.5</v>
      </c>
      <c r="R53" s="1">
        <f t="shared" si="1"/>
        <v>9625702.5</v>
      </c>
      <c r="S53" s="1">
        <f t="shared" si="2"/>
        <v>19251405</v>
      </c>
      <c r="T53" s="1">
        <f t="shared" si="3"/>
        <v>28877107.5</v>
      </c>
      <c r="U53" s="1">
        <f t="shared" si="4"/>
        <v>38502810</v>
      </c>
    </row>
    <row r="54" spans="1:21" ht="22.5">
      <c r="A54" s="15" t="s">
        <v>555</v>
      </c>
      <c r="B54" s="6" t="s">
        <v>152</v>
      </c>
      <c r="C54" s="7" t="s">
        <v>153</v>
      </c>
      <c r="D54" s="7" t="s">
        <v>153</v>
      </c>
      <c r="E54" s="8">
        <f t="shared" si="0"/>
        <v>1263325</v>
      </c>
      <c r="F54" s="9">
        <v>105277.08</v>
      </c>
      <c r="G54" s="9">
        <v>105277.08</v>
      </c>
      <c r="H54" s="9">
        <v>105277.08</v>
      </c>
      <c r="I54" s="9">
        <v>105277.08</v>
      </c>
      <c r="J54" s="9">
        <v>105277.08</v>
      </c>
      <c r="K54" s="9">
        <v>105277.08</v>
      </c>
      <c r="L54" s="9">
        <v>105277.08</v>
      </c>
      <c r="M54" s="9">
        <v>105277.08</v>
      </c>
      <c r="N54" s="9">
        <v>105277.08</v>
      </c>
      <c r="O54" s="9">
        <v>105277.08</v>
      </c>
      <c r="P54" s="9">
        <v>105277.08</v>
      </c>
      <c r="Q54" s="9">
        <v>105277.12</v>
      </c>
      <c r="R54" s="1">
        <f t="shared" si="1"/>
        <v>315831.24</v>
      </c>
      <c r="S54" s="1">
        <f t="shared" si="2"/>
        <v>631662.48</v>
      </c>
      <c r="T54" s="1">
        <f t="shared" si="3"/>
        <v>947493.72</v>
      </c>
      <c r="U54" s="1">
        <f t="shared" si="4"/>
        <v>1263325</v>
      </c>
    </row>
    <row r="55" spans="1:21" ht="22.5">
      <c r="A55" s="15" t="s">
        <v>556</v>
      </c>
      <c r="B55" s="6" t="s">
        <v>154</v>
      </c>
      <c r="C55" s="7" t="s">
        <v>155</v>
      </c>
      <c r="D55" s="7" t="s">
        <v>155</v>
      </c>
      <c r="E55" s="8">
        <f t="shared" si="0"/>
        <v>69107502</v>
      </c>
      <c r="F55" s="9">
        <v>5758958.5</v>
      </c>
      <c r="G55" s="9">
        <v>5758958.5</v>
      </c>
      <c r="H55" s="9">
        <v>5758958.5</v>
      </c>
      <c r="I55" s="9">
        <v>5758958.5</v>
      </c>
      <c r="J55" s="9">
        <v>5758958.5</v>
      </c>
      <c r="K55" s="9">
        <v>5758958.5</v>
      </c>
      <c r="L55" s="9">
        <v>5758958.5</v>
      </c>
      <c r="M55" s="9">
        <v>5758958.5</v>
      </c>
      <c r="N55" s="9">
        <v>5758958.5</v>
      </c>
      <c r="O55" s="9">
        <v>5758958.5</v>
      </c>
      <c r="P55" s="9">
        <v>5758958.5</v>
      </c>
      <c r="Q55" s="9">
        <v>5758958.5</v>
      </c>
      <c r="R55" s="1">
        <f t="shared" si="1"/>
        <v>17276875.5</v>
      </c>
      <c r="S55" s="1">
        <f t="shared" si="2"/>
        <v>34553751</v>
      </c>
      <c r="T55" s="1">
        <f t="shared" si="3"/>
        <v>51830626.5</v>
      </c>
      <c r="U55" s="1">
        <f t="shared" si="4"/>
        <v>69107502</v>
      </c>
    </row>
    <row r="56" spans="1:21">
      <c r="A56" s="15" t="s">
        <v>557</v>
      </c>
      <c r="B56" s="6" t="s">
        <v>156</v>
      </c>
      <c r="C56" s="7" t="s">
        <v>157</v>
      </c>
      <c r="D56" s="7" t="s">
        <v>157</v>
      </c>
      <c r="E56" s="8">
        <f t="shared" si="0"/>
        <v>36623940</v>
      </c>
      <c r="F56" s="9">
        <v>3051995</v>
      </c>
      <c r="G56" s="9">
        <v>3051995</v>
      </c>
      <c r="H56" s="9">
        <v>3051995</v>
      </c>
      <c r="I56" s="9">
        <v>3051995</v>
      </c>
      <c r="J56" s="9">
        <v>3051995</v>
      </c>
      <c r="K56" s="9">
        <v>3051995</v>
      </c>
      <c r="L56" s="9">
        <v>3051995</v>
      </c>
      <c r="M56" s="9">
        <v>3051995</v>
      </c>
      <c r="N56" s="9">
        <v>3051995</v>
      </c>
      <c r="O56" s="9">
        <v>3051995</v>
      </c>
      <c r="P56" s="9">
        <v>3051995</v>
      </c>
      <c r="Q56" s="9">
        <v>3051995</v>
      </c>
      <c r="R56" s="1">
        <f t="shared" si="1"/>
        <v>9155985</v>
      </c>
      <c r="S56" s="1">
        <f t="shared" si="2"/>
        <v>18311970</v>
      </c>
      <c r="T56" s="1">
        <f t="shared" si="3"/>
        <v>27467955</v>
      </c>
      <c r="U56" s="1">
        <f t="shared" si="4"/>
        <v>36623940</v>
      </c>
    </row>
    <row r="57" spans="1:21">
      <c r="A57" s="15" t="s">
        <v>558</v>
      </c>
      <c r="B57" s="6" t="s">
        <v>158</v>
      </c>
      <c r="C57" s="7" t="s">
        <v>159</v>
      </c>
      <c r="D57" s="7" t="s">
        <v>159</v>
      </c>
      <c r="E57" s="8">
        <f t="shared" si="0"/>
        <v>5284129</v>
      </c>
      <c r="F57" s="9">
        <v>440344.08</v>
      </c>
      <c r="G57" s="9">
        <v>440344.08</v>
      </c>
      <c r="H57" s="9">
        <v>440344.08</v>
      </c>
      <c r="I57" s="9">
        <v>440344.08</v>
      </c>
      <c r="J57" s="9">
        <v>440344.08</v>
      </c>
      <c r="K57" s="9">
        <v>440344.08</v>
      </c>
      <c r="L57" s="9">
        <v>440344.08</v>
      </c>
      <c r="M57" s="9">
        <v>440344.08</v>
      </c>
      <c r="N57" s="9">
        <v>440344.08</v>
      </c>
      <c r="O57" s="9">
        <v>440344.08</v>
      </c>
      <c r="P57" s="9">
        <v>440344.08</v>
      </c>
      <c r="Q57" s="9">
        <v>440344.12</v>
      </c>
      <c r="R57" s="1">
        <f t="shared" si="1"/>
        <v>1321032.24</v>
      </c>
      <c r="S57" s="1">
        <f t="shared" si="2"/>
        <v>2642064.48</v>
      </c>
      <c r="T57" s="1">
        <f t="shared" si="3"/>
        <v>3963096.7199999997</v>
      </c>
      <c r="U57" s="1">
        <f t="shared" si="4"/>
        <v>5284129</v>
      </c>
    </row>
    <row r="58" spans="1:21" ht="22.5">
      <c r="A58" s="15" t="s">
        <v>559</v>
      </c>
      <c r="B58" s="6" t="s">
        <v>160</v>
      </c>
      <c r="C58" s="7" t="s">
        <v>161</v>
      </c>
      <c r="D58" s="7" t="s">
        <v>161</v>
      </c>
      <c r="E58" s="8">
        <f t="shared" si="0"/>
        <v>1369382</v>
      </c>
      <c r="F58" s="9">
        <v>114115.17</v>
      </c>
      <c r="G58" s="9">
        <v>114115.17</v>
      </c>
      <c r="H58" s="9">
        <v>114115.17</v>
      </c>
      <c r="I58" s="9">
        <v>114115.17</v>
      </c>
      <c r="J58" s="9">
        <v>114115.17</v>
      </c>
      <c r="K58" s="9">
        <v>114115.17</v>
      </c>
      <c r="L58" s="9">
        <v>114115.17</v>
      </c>
      <c r="M58" s="9">
        <v>114115.17</v>
      </c>
      <c r="N58" s="9">
        <v>114115.17</v>
      </c>
      <c r="O58" s="9">
        <v>114115.17</v>
      </c>
      <c r="P58" s="9">
        <v>114115.17</v>
      </c>
      <c r="Q58" s="9">
        <v>114115.13</v>
      </c>
      <c r="R58" s="1">
        <f t="shared" si="1"/>
        <v>342345.51</v>
      </c>
      <c r="S58" s="1">
        <f t="shared" si="2"/>
        <v>684691.02</v>
      </c>
      <c r="T58" s="1">
        <f t="shared" si="3"/>
        <v>1027036.53</v>
      </c>
      <c r="U58" s="1">
        <f t="shared" si="4"/>
        <v>1369382</v>
      </c>
    </row>
    <row r="59" spans="1:21">
      <c r="A59" s="15" t="s">
        <v>560</v>
      </c>
      <c r="B59" s="6" t="s">
        <v>162</v>
      </c>
      <c r="C59" s="7" t="s">
        <v>163</v>
      </c>
      <c r="D59" s="7" t="s">
        <v>163</v>
      </c>
      <c r="E59" s="8">
        <f t="shared" si="0"/>
        <v>6952965</v>
      </c>
      <c r="F59" s="9">
        <v>579413.75</v>
      </c>
      <c r="G59" s="9">
        <v>579413.75</v>
      </c>
      <c r="H59" s="9">
        <v>579413.75</v>
      </c>
      <c r="I59" s="9">
        <v>579413.75</v>
      </c>
      <c r="J59" s="9">
        <v>579413.75</v>
      </c>
      <c r="K59" s="9">
        <v>579413.75</v>
      </c>
      <c r="L59" s="9">
        <v>579413.75</v>
      </c>
      <c r="M59" s="9">
        <v>579413.75</v>
      </c>
      <c r="N59" s="9">
        <v>579413.75</v>
      </c>
      <c r="O59" s="9">
        <v>579413.75</v>
      </c>
      <c r="P59" s="9">
        <v>579413.75</v>
      </c>
      <c r="Q59" s="9">
        <v>579413.75</v>
      </c>
      <c r="R59" s="1">
        <f t="shared" si="1"/>
        <v>1738241.25</v>
      </c>
      <c r="S59" s="1">
        <f t="shared" si="2"/>
        <v>3476482.5</v>
      </c>
      <c r="T59" s="1">
        <f t="shared" si="3"/>
        <v>5214723.75</v>
      </c>
      <c r="U59" s="1">
        <f t="shared" si="4"/>
        <v>6952965</v>
      </c>
    </row>
    <row r="60" spans="1:21">
      <c r="A60" s="15" t="s">
        <v>561</v>
      </c>
      <c r="B60" s="6" t="s">
        <v>164</v>
      </c>
      <c r="C60" s="7" t="s">
        <v>165</v>
      </c>
      <c r="D60" s="7" t="s">
        <v>165</v>
      </c>
      <c r="E60" s="8">
        <f t="shared" si="0"/>
        <v>21837322.000000004</v>
      </c>
      <c r="F60" s="9">
        <v>1819776.83</v>
      </c>
      <c r="G60" s="9">
        <v>1819776.83</v>
      </c>
      <c r="H60" s="9">
        <v>1819776.83</v>
      </c>
      <c r="I60" s="9">
        <v>1819776.83</v>
      </c>
      <c r="J60" s="9">
        <v>1819776.83</v>
      </c>
      <c r="K60" s="9">
        <v>1819776.83</v>
      </c>
      <c r="L60" s="9">
        <v>1819776.83</v>
      </c>
      <c r="M60" s="9">
        <v>1819776.83</v>
      </c>
      <c r="N60" s="9">
        <v>1819776.83</v>
      </c>
      <c r="O60" s="9">
        <v>1819776.83</v>
      </c>
      <c r="P60" s="9">
        <v>1819776.83</v>
      </c>
      <c r="Q60" s="9">
        <v>1819776.87</v>
      </c>
      <c r="R60" s="1">
        <f t="shared" si="1"/>
        <v>5459330.4900000002</v>
      </c>
      <c r="S60" s="1">
        <f t="shared" si="2"/>
        <v>10918660.98</v>
      </c>
      <c r="T60" s="1">
        <f t="shared" si="3"/>
        <v>16377991.470000001</v>
      </c>
      <c r="U60" s="1">
        <f t="shared" si="4"/>
        <v>21837322</v>
      </c>
    </row>
    <row r="61" spans="1:21">
      <c r="A61" s="15" t="s">
        <v>562</v>
      </c>
      <c r="B61" s="6" t="s">
        <v>166</v>
      </c>
      <c r="C61" s="7" t="s">
        <v>167</v>
      </c>
      <c r="D61" s="7" t="s">
        <v>167</v>
      </c>
      <c r="E61" s="8">
        <f t="shared" si="0"/>
        <v>2959195.0000000005</v>
      </c>
      <c r="F61" s="9">
        <v>246599.58</v>
      </c>
      <c r="G61" s="9">
        <v>246599.58</v>
      </c>
      <c r="H61" s="9">
        <v>246599.58</v>
      </c>
      <c r="I61" s="9">
        <v>246599.58</v>
      </c>
      <c r="J61" s="9">
        <v>246599.58</v>
      </c>
      <c r="K61" s="9">
        <v>246599.58</v>
      </c>
      <c r="L61" s="9">
        <v>246599.58</v>
      </c>
      <c r="M61" s="9">
        <v>246599.58</v>
      </c>
      <c r="N61" s="9">
        <v>246599.58</v>
      </c>
      <c r="O61" s="9">
        <v>246599.58</v>
      </c>
      <c r="P61" s="9">
        <v>246599.58</v>
      </c>
      <c r="Q61" s="9">
        <v>246599.62</v>
      </c>
      <c r="R61" s="1">
        <f t="shared" si="1"/>
        <v>739798.74</v>
      </c>
      <c r="S61" s="1">
        <f t="shared" si="2"/>
        <v>1479597.48</v>
      </c>
      <c r="T61" s="1">
        <f t="shared" si="3"/>
        <v>2219396.2199999997</v>
      </c>
      <c r="U61" s="1">
        <f t="shared" si="4"/>
        <v>2959195</v>
      </c>
    </row>
    <row r="62" spans="1:21" ht="22.5">
      <c r="A62" s="15" t="s">
        <v>563</v>
      </c>
      <c r="B62" s="6" t="s">
        <v>168</v>
      </c>
      <c r="C62" s="7" t="s">
        <v>169</v>
      </c>
      <c r="D62" s="7" t="s">
        <v>169</v>
      </c>
      <c r="E62" s="8">
        <f t="shared" si="0"/>
        <v>8299472</v>
      </c>
      <c r="F62" s="9">
        <v>691622.67</v>
      </c>
      <c r="G62" s="9">
        <v>691622.67</v>
      </c>
      <c r="H62" s="9">
        <v>691622.67</v>
      </c>
      <c r="I62" s="9">
        <v>691622.67</v>
      </c>
      <c r="J62" s="9">
        <v>691622.67</v>
      </c>
      <c r="K62" s="9">
        <v>691622.67</v>
      </c>
      <c r="L62" s="9">
        <v>691622.67</v>
      </c>
      <c r="M62" s="9">
        <v>691622.67</v>
      </c>
      <c r="N62" s="9">
        <v>691622.67</v>
      </c>
      <c r="O62" s="9">
        <v>691622.67</v>
      </c>
      <c r="P62" s="9">
        <v>691622.67</v>
      </c>
      <c r="Q62" s="9">
        <v>691622.63</v>
      </c>
      <c r="R62" s="1">
        <f t="shared" si="1"/>
        <v>2074868.0100000002</v>
      </c>
      <c r="S62" s="1">
        <f t="shared" si="2"/>
        <v>4149736.0200000005</v>
      </c>
      <c r="T62" s="1">
        <f t="shared" si="3"/>
        <v>6224604.0300000012</v>
      </c>
      <c r="U62" s="1">
        <f t="shared" si="4"/>
        <v>8299472.0000000019</v>
      </c>
    </row>
    <row r="63" spans="1:21" ht="22.5">
      <c r="A63" s="15" t="s">
        <v>564</v>
      </c>
      <c r="B63" s="6" t="s">
        <v>170</v>
      </c>
      <c r="C63" s="7" t="s">
        <v>171</v>
      </c>
      <c r="D63" s="7" t="s">
        <v>171</v>
      </c>
      <c r="E63" s="8">
        <f t="shared" si="0"/>
        <v>15036164</v>
      </c>
      <c r="F63" s="9">
        <v>1253013.67</v>
      </c>
      <c r="G63" s="9">
        <v>1253013.67</v>
      </c>
      <c r="H63" s="9">
        <v>1253013.67</v>
      </c>
      <c r="I63" s="9">
        <v>1253013.67</v>
      </c>
      <c r="J63" s="9">
        <v>1253013.67</v>
      </c>
      <c r="K63" s="9">
        <v>1253013.67</v>
      </c>
      <c r="L63" s="9">
        <v>1253013.67</v>
      </c>
      <c r="M63" s="9">
        <v>1253013.67</v>
      </c>
      <c r="N63" s="9">
        <v>1253013.67</v>
      </c>
      <c r="O63" s="9">
        <v>1253013.67</v>
      </c>
      <c r="P63" s="9">
        <v>1253013.67</v>
      </c>
      <c r="Q63" s="9">
        <v>1253013.6299999999</v>
      </c>
      <c r="R63" s="1">
        <f t="shared" si="1"/>
        <v>3759041.01</v>
      </c>
      <c r="S63" s="1">
        <f t="shared" si="2"/>
        <v>7518082.0199999996</v>
      </c>
      <c r="T63" s="1">
        <f t="shared" si="3"/>
        <v>11277123.029999999</v>
      </c>
      <c r="U63" s="1">
        <f t="shared" si="4"/>
        <v>15036164</v>
      </c>
    </row>
    <row r="64" spans="1:21">
      <c r="A64" s="15" t="s">
        <v>565</v>
      </c>
      <c r="B64" s="6" t="s">
        <v>172</v>
      </c>
      <c r="C64" s="7" t="s">
        <v>173</v>
      </c>
      <c r="D64" s="7" t="s">
        <v>173</v>
      </c>
      <c r="E64" s="8">
        <f t="shared" si="0"/>
        <v>5139600</v>
      </c>
      <c r="F64" s="9">
        <v>428300</v>
      </c>
      <c r="G64" s="9">
        <v>428300</v>
      </c>
      <c r="H64" s="9">
        <v>428300</v>
      </c>
      <c r="I64" s="9">
        <v>428300</v>
      </c>
      <c r="J64" s="9">
        <v>428300</v>
      </c>
      <c r="K64" s="9">
        <v>428300</v>
      </c>
      <c r="L64" s="9">
        <v>428300</v>
      </c>
      <c r="M64" s="9">
        <v>428300</v>
      </c>
      <c r="N64" s="9">
        <v>428300</v>
      </c>
      <c r="O64" s="9">
        <v>428300</v>
      </c>
      <c r="P64" s="9">
        <v>428300</v>
      </c>
      <c r="Q64" s="9">
        <v>428300</v>
      </c>
      <c r="R64" s="1">
        <f t="shared" si="1"/>
        <v>1284900</v>
      </c>
      <c r="S64" s="1">
        <f t="shared" si="2"/>
        <v>2569800</v>
      </c>
      <c r="T64" s="1">
        <f t="shared" si="3"/>
        <v>3854700</v>
      </c>
      <c r="U64" s="1">
        <f t="shared" si="4"/>
        <v>5139600</v>
      </c>
    </row>
    <row r="65" spans="1:21">
      <c r="A65" s="15" t="s">
        <v>566</v>
      </c>
      <c r="B65" s="6" t="s">
        <v>174</v>
      </c>
      <c r="C65" s="7" t="s">
        <v>175</v>
      </c>
      <c r="D65" s="7" t="s">
        <v>175</v>
      </c>
      <c r="E65" s="8">
        <f t="shared" si="0"/>
        <v>15353295</v>
      </c>
      <c r="F65" s="9">
        <v>1279441.25</v>
      </c>
      <c r="G65" s="9">
        <v>1279441.25</v>
      </c>
      <c r="H65" s="9">
        <v>1279441.25</v>
      </c>
      <c r="I65" s="9">
        <v>1279441.25</v>
      </c>
      <c r="J65" s="9">
        <v>1279441.25</v>
      </c>
      <c r="K65" s="9">
        <v>1279441.25</v>
      </c>
      <c r="L65" s="9">
        <v>1279441.25</v>
      </c>
      <c r="M65" s="9">
        <v>1279441.25</v>
      </c>
      <c r="N65" s="9">
        <v>1279441.25</v>
      </c>
      <c r="O65" s="9">
        <v>1279441.25</v>
      </c>
      <c r="P65" s="9">
        <v>1279441.25</v>
      </c>
      <c r="Q65" s="9">
        <v>1279441.25</v>
      </c>
      <c r="R65" s="1">
        <f t="shared" si="1"/>
        <v>3838323.75</v>
      </c>
      <c r="S65" s="1">
        <f t="shared" si="2"/>
        <v>7676647.5</v>
      </c>
      <c r="T65" s="1">
        <f t="shared" si="3"/>
        <v>11514971.25</v>
      </c>
      <c r="U65" s="1">
        <f t="shared" si="4"/>
        <v>15353295</v>
      </c>
    </row>
    <row r="66" spans="1:21" ht="22.5">
      <c r="A66" s="15" t="s">
        <v>567</v>
      </c>
      <c r="B66" s="6" t="s">
        <v>176</v>
      </c>
      <c r="C66" s="7" t="s">
        <v>177</v>
      </c>
      <c r="D66" s="7" t="s">
        <v>177</v>
      </c>
      <c r="E66" s="8">
        <f t="shared" si="0"/>
        <v>18532921.999999996</v>
      </c>
      <c r="F66" s="9">
        <v>1544410.17</v>
      </c>
      <c r="G66" s="9">
        <v>1544410.17</v>
      </c>
      <c r="H66" s="9">
        <v>1544410.17</v>
      </c>
      <c r="I66" s="9">
        <v>1544410.17</v>
      </c>
      <c r="J66" s="9">
        <v>1544410.17</v>
      </c>
      <c r="K66" s="9">
        <v>1544410.17</v>
      </c>
      <c r="L66" s="9">
        <v>1544410.17</v>
      </c>
      <c r="M66" s="9">
        <v>1544410.17</v>
      </c>
      <c r="N66" s="9">
        <v>1544410.17</v>
      </c>
      <c r="O66" s="9">
        <v>1544410.17</v>
      </c>
      <c r="P66" s="9">
        <v>1544410.17</v>
      </c>
      <c r="Q66" s="9">
        <v>1544410.13</v>
      </c>
      <c r="R66" s="1">
        <f t="shared" si="1"/>
        <v>4633230.51</v>
      </c>
      <c r="S66" s="1">
        <f t="shared" si="2"/>
        <v>9266461.0199999996</v>
      </c>
      <c r="T66" s="1">
        <f t="shared" si="3"/>
        <v>13899691.529999999</v>
      </c>
      <c r="U66" s="1">
        <f t="shared" si="4"/>
        <v>18532922</v>
      </c>
    </row>
    <row r="67" spans="1:21" ht="33.75">
      <c r="A67" s="15" t="s">
        <v>568</v>
      </c>
      <c r="B67" s="6" t="s">
        <v>178</v>
      </c>
      <c r="C67" s="7" t="s">
        <v>179</v>
      </c>
      <c r="D67" s="7" t="s">
        <v>179</v>
      </c>
      <c r="E67" s="8">
        <f t="shared" si="0"/>
        <v>23596617.999999996</v>
      </c>
      <c r="F67" s="9">
        <v>1966384.83</v>
      </c>
      <c r="G67" s="9">
        <v>1966384.83</v>
      </c>
      <c r="H67" s="9">
        <v>1966384.83</v>
      </c>
      <c r="I67" s="9">
        <v>1966384.83</v>
      </c>
      <c r="J67" s="9">
        <v>1966384.83</v>
      </c>
      <c r="K67" s="9">
        <v>1966384.83</v>
      </c>
      <c r="L67" s="9">
        <v>1966384.83</v>
      </c>
      <c r="M67" s="9">
        <v>1966384.83</v>
      </c>
      <c r="N67" s="9">
        <v>1966384.83</v>
      </c>
      <c r="O67" s="9">
        <v>1966384.83</v>
      </c>
      <c r="P67" s="9">
        <v>1966384.83</v>
      </c>
      <c r="Q67" s="9">
        <v>1966384.87</v>
      </c>
      <c r="R67" s="1">
        <f t="shared" si="1"/>
        <v>5899154.4900000002</v>
      </c>
      <c r="S67" s="1">
        <f t="shared" si="2"/>
        <v>11798308.98</v>
      </c>
      <c r="T67" s="1">
        <f t="shared" si="3"/>
        <v>17697463.469999999</v>
      </c>
      <c r="U67" s="1">
        <f t="shared" si="4"/>
        <v>23596618</v>
      </c>
    </row>
    <row r="68" spans="1:21">
      <c r="A68" s="15" t="s">
        <v>569</v>
      </c>
      <c r="B68" s="6" t="s">
        <v>180</v>
      </c>
      <c r="C68" s="7" t="s">
        <v>181</v>
      </c>
      <c r="D68" s="7" t="s">
        <v>181</v>
      </c>
      <c r="E68" s="8">
        <f t="shared" ref="E68:E131" si="5">SUM(F68:Q68)</f>
        <v>6707578</v>
      </c>
      <c r="F68" s="9">
        <v>558964.82999999996</v>
      </c>
      <c r="G68" s="9">
        <v>558964.82999999996</v>
      </c>
      <c r="H68" s="9">
        <v>558964.82999999996</v>
      </c>
      <c r="I68" s="9">
        <v>558964.82999999996</v>
      </c>
      <c r="J68" s="9">
        <v>558964.82999999996</v>
      </c>
      <c r="K68" s="9">
        <v>558964.82999999996</v>
      </c>
      <c r="L68" s="9">
        <v>558964.82999999996</v>
      </c>
      <c r="M68" s="9">
        <v>558964.82999999996</v>
      </c>
      <c r="N68" s="9">
        <v>558964.82999999996</v>
      </c>
      <c r="O68" s="9">
        <v>558964.82999999996</v>
      </c>
      <c r="P68" s="9">
        <v>558964.82999999996</v>
      </c>
      <c r="Q68" s="9">
        <v>558964.87</v>
      </c>
      <c r="R68" s="1">
        <f t="shared" ref="R68:R131" si="6">SUM(F68:H68)</f>
        <v>1676894.4899999998</v>
      </c>
      <c r="S68" s="1">
        <f t="shared" ref="S68:S131" si="7">SUM(I68:K68)+R68</f>
        <v>3353788.9799999995</v>
      </c>
      <c r="T68" s="1">
        <f t="shared" ref="T68:T131" si="8">SUM(L68:N68)+S68</f>
        <v>5030683.4699999988</v>
      </c>
      <c r="U68" s="1">
        <f t="shared" ref="U68:U131" si="9">SUM(O68:Q68)+T68</f>
        <v>6707577.9999999981</v>
      </c>
    </row>
    <row r="69" spans="1:21" ht="22.5">
      <c r="A69" s="15" t="s">
        <v>570</v>
      </c>
      <c r="B69" s="6" t="s">
        <v>182</v>
      </c>
      <c r="C69" s="7" t="s">
        <v>183</v>
      </c>
      <c r="D69" s="7" t="s">
        <v>183</v>
      </c>
      <c r="E69" s="8">
        <f t="shared" si="5"/>
        <v>19531104</v>
      </c>
      <c r="F69" s="9">
        <v>1627592</v>
      </c>
      <c r="G69" s="9">
        <v>1627592</v>
      </c>
      <c r="H69" s="9">
        <v>1627592</v>
      </c>
      <c r="I69" s="9">
        <v>1627592</v>
      </c>
      <c r="J69" s="9">
        <v>1627592</v>
      </c>
      <c r="K69" s="9">
        <v>1627592</v>
      </c>
      <c r="L69" s="9">
        <v>1627592</v>
      </c>
      <c r="M69" s="9">
        <v>1627592</v>
      </c>
      <c r="N69" s="9">
        <v>1627592</v>
      </c>
      <c r="O69" s="9">
        <v>1627592</v>
      </c>
      <c r="P69" s="9">
        <v>1627592</v>
      </c>
      <c r="Q69" s="9">
        <v>1627592</v>
      </c>
      <c r="R69" s="1">
        <f t="shared" si="6"/>
        <v>4882776</v>
      </c>
      <c r="S69" s="1">
        <f t="shared" si="7"/>
        <v>9765552</v>
      </c>
      <c r="T69" s="1">
        <f t="shared" si="8"/>
        <v>14648328</v>
      </c>
      <c r="U69" s="1">
        <f t="shared" si="9"/>
        <v>19531104</v>
      </c>
    </row>
    <row r="70" spans="1:21" ht="22.5">
      <c r="A70" s="15" t="s">
        <v>571</v>
      </c>
      <c r="B70" s="6" t="s">
        <v>184</v>
      </c>
      <c r="C70" s="7" t="s">
        <v>185</v>
      </c>
      <c r="D70" s="7" t="s">
        <v>185</v>
      </c>
      <c r="E70" s="8">
        <f t="shared" si="5"/>
        <v>7289852</v>
      </c>
      <c r="F70" s="9">
        <v>607487.67000000004</v>
      </c>
      <c r="G70" s="9">
        <v>607487.67000000004</v>
      </c>
      <c r="H70" s="9">
        <v>607487.67000000004</v>
      </c>
      <c r="I70" s="9">
        <v>607487.67000000004</v>
      </c>
      <c r="J70" s="9">
        <v>607487.67000000004</v>
      </c>
      <c r="K70" s="9">
        <v>607487.67000000004</v>
      </c>
      <c r="L70" s="9">
        <v>607487.67000000004</v>
      </c>
      <c r="M70" s="9">
        <v>607487.67000000004</v>
      </c>
      <c r="N70" s="9">
        <v>607487.67000000004</v>
      </c>
      <c r="O70" s="9">
        <v>607487.67000000004</v>
      </c>
      <c r="P70" s="9">
        <v>607487.67000000004</v>
      </c>
      <c r="Q70" s="9">
        <v>607487.63</v>
      </c>
      <c r="R70" s="1">
        <f t="shared" si="6"/>
        <v>1822463.0100000002</v>
      </c>
      <c r="S70" s="1">
        <f t="shared" si="7"/>
        <v>3644926.0200000005</v>
      </c>
      <c r="T70" s="1">
        <f t="shared" si="8"/>
        <v>5467389.0300000012</v>
      </c>
      <c r="U70" s="1">
        <f t="shared" si="9"/>
        <v>7289852.0000000019</v>
      </c>
    </row>
    <row r="71" spans="1:21" ht="22.5">
      <c r="A71" s="15" t="s">
        <v>572</v>
      </c>
      <c r="B71" s="6" t="s">
        <v>186</v>
      </c>
      <c r="C71" s="7" t="s">
        <v>187</v>
      </c>
      <c r="D71" s="7" t="s">
        <v>187</v>
      </c>
      <c r="E71" s="8">
        <f t="shared" si="5"/>
        <v>30395697</v>
      </c>
      <c r="F71" s="9">
        <v>2532974.75</v>
      </c>
      <c r="G71" s="9">
        <v>2532974.75</v>
      </c>
      <c r="H71" s="9">
        <v>2532974.75</v>
      </c>
      <c r="I71" s="9">
        <v>2532974.75</v>
      </c>
      <c r="J71" s="9">
        <v>2532974.75</v>
      </c>
      <c r="K71" s="9">
        <v>2532974.75</v>
      </c>
      <c r="L71" s="9">
        <v>2532974.75</v>
      </c>
      <c r="M71" s="9">
        <v>2532974.75</v>
      </c>
      <c r="N71" s="9">
        <v>2532974.75</v>
      </c>
      <c r="O71" s="9">
        <v>2532974.75</v>
      </c>
      <c r="P71" s="9">
        <v>2532974.75</v>
      </c>
      <c r="Q71" s="9">
        <v>2532974.75</v>
      </c>
      <c r="R71" s="1">
        <f t="shared" si="6"/>
        <v>7598924.25</v>
      </c>
      <c r="S71" s="1">
        <f t="shared" si="7"/>
        <v>15197848.5</v>
      </c>
      <c r="T71" s="1">
        <f t="shared" si="8"/>
        <v>22796772.75</v>
      </c>
      <c r="U71" s="1">
        <f t="shared" si="9"/>
        <v>30395697</v>
      </c>
    </row>
    <row r="72" spans="1:21" ht="22.5">
      <c r="A72" s="15" t="s">
        <v>573</v>
      </c>
      <c r="B72" s="6" t="s">
        <v>188</v>
      </c>
      <c r="C72" s="7" t="s">
        <v>189</v>
      </c>
      <c r="D72" s="7" t="s">
        <v>189</v>
      </c>
      <c r="E72" s="8">
        <f t="shared" si="5"/>
        <v>6354055</v>
      </c>
      <c r="F72" s="9">
        <v>529504.57999999996</v>
      </c>
      <c r="G72" s="9">
        <v>529504.57999999996</v>
      </c>
      <c r="H72" s="9">
        <v>529504.57999999996</v>
      </c>
      <c r="I72" s="9">
        <v>529504.57999999996</v>
      </c>
      <c r="J72" s="9">
        <v>529504.57999999996</v>
      </c>
      <c r="K72" s="9">
        <v>529504.57999999996</v>
      </c>
      <c r="L72" s="9">
        <v>529504.57999999996</v>
      </c>
      <c r="M72" s="9">
        <v>529504.57999999996</v>
      </c>
      <c r="N72" s="9">
        <v>529504.57999999996</v>
      </c>
      <c r="O72" s="9">
        <v>529504.57999999996</v>
      </c>
      <c r="P72" s="9">
        <v>529504.57999999996</v>
      </c>
      <c r="Q72" s="9">
        <v>529504.62</v>
      </c>
      <c r="R72" s="1">
        <f t="shared" si="6"/>
        <v>1588513.7399999998</v>
      </c>
      <c r="S72" s="1">
        <f t="shared" si="7"/>
        <v>3177027.4799999995</v>
      </c>
      <c r="T72" s="1">
        <f t="shared" si="8"/>
        <v>4765541.2199999988</v>
      </c>
      <c r="U72" s="1">
        <f t="shared" si="9"/>
        <v>6354054.9999999981</v>
      </c>
    </row>
    <row r="73" spans="1:21" ht="22.5">
      <c r="A73" s="15" t="s">
        <v>574</v>
      </c>
      <c r="B73" s="6" t="s">
        <v>190</v>
      </c>
      <c r="C73" s="7" t="s">
        <v>191</v>
      </c>
      <c r="D73" s="7" t="s">
        <v>191</v>
      </c>
      <c r="E73" s="8">
        <f t="shared" si="5"/>
        <v>108080290</v>
      </c>
      <c r="F73" s="9">
        <v>9006690.8300000001</v>
      </c>
      <c r="G73" s="9">
        <v>9006690.8300000001</v>
      </c>
      <c r="H73" s="9">
        <v>9006690.8300000001</v>
      </c>
      <c r="I73" s="9">
        <v>9006690.8300000001</v>
      </c>
      <c r="J73" s="9">
        <v>9006690.8300000001</v>
      </c>
      <c r="K73" s="9">
        <v>9006690.8300000001</v>
      </c>
      <c r="L73" s="9">
        <v>9006690.8300000001</v>
      </c>
      <c r="M73" s="9">
        <v>9006690.8300000001</v>
      </c>
      <c r="N73" s="9">
        <v>9006690.8300000001</v>
      </c>
      <c r="O73" s="9">
        <v>9006690.8300000001</v>
      </c>
      <c r="P73" s="9">
        <v>9006690.8300000001</v>
      </c>
      <c r="Q73" s="9">
        <v>9006690.8699999992</v>
      </c>
      <c r="R73" s="1">
        <f t="shared" si="6"/>
        <v>27020072.490000002</v>
      </c>
      <c r="S73" s="1">
        <f t="shared" si="7"/>
        <v>54040144.980000004</v>
      </c>
      <c r="T73" s="1">
        <f t="shared" si="8"/>
        <v>81060217.469999999</v>
      </c>
      <c r="U73" s="1">
        <f t="shared" si="9"/>
        <v>108080290</v>
      </c>
    </row>
    <row r="74" spans="1:21">
      <c r="A74" s="15" t="s">
        <v>575</v>
      </c>
      <c r="B74" s="6" t="s">
        <v>192</v>
      </c>
      <c r="C74" s="7" t="s">
        <v>193</v>
      </c>
      <c r="D74" s="7" t="s">
        <v>193</v>
      </c>
      <c r="E74" s="8">
        <f t="shared" si="5"/>
        <v>17761410</v>
      </c>
      <c r="F74" s="9">
        <v>1480117.5</v>
      </c>
      <c r="G74" s="9">
        <v>1480117.5</v>
      </c>
      <c r="H74" s="9">
        <v>1480117.5</v>
      </c>
      <c r="I74" s="9">
        <v>1480117.5</v>
      </c>
      <c r="J74" s="9">
        <v>1480117.5</v>
      </c>
      <c r="K74" s="9">
        <v>1480117.5</v>
      </c>
      <c r="L74" s="9">
        <v>1480117.5</v>
      </c>
      <c r="M74" s="9">
        <v>1480117.5</v>
      </c>
      <c r="N74" s="9">
        <v>1480117.5</v>
      </c>
      <c r="O74" s="9">
        <v>1480117.5</v>
      </c>
      <c r="P74" s="9">
        <v>1480117.5</v>
      </c>
      <c r="Q74" s="9">
        <v>1480117.5</v>
      </c>
      <c r="R74" s="1">
        <f t="shared" si="6"/>
        <v>4440352.5</v>
      </c>
      <c r="S74" s="1">
        <f t="shared" si="7"/>
        <v>8880705</v>
      </c>
      <c r="T74" s="1">
        <f t="shared" si="8"/>
        <v>13321057.5</v>
      </c>
      <c r="U74" s="1">
        <f t="shared" si="9"/>
        <v>17761410</v>
      </c>
    </row>
    <row r="75" spans="1:21" ht="22.5">
      <c r="A75" s="15" t="s">
        <v>576</v>
      </c>
      <c r="B75" s="6" t="s">
        <v>194</v>
      </c>
      <c r="C75" s="7" t="s">
        <v>195</v>
      </c>
      <c r="D75" s="7" t="s">
        <v>195</v>
      </c>
      <c r="E75" s="8">
        <f t="shared" si="5"/>
        <v>10148189.000000002</v>
      </c>
      <c r="F75" s="9">
        <v>845682.42</v>
      </c>
      <c r="G75" s="9">
        <v>845682.42</v>
      </c>
      <c r="H75" s="9">
        <v>845682.42</v>
      </c>
      <c r="I75" s="9">
        <v>845682.42</v>
      </c>
      <c r="J75" s="9">
        <v>845682.42</v>
      </c>
      <c r="K75" s="9">
        <v>845682.42</v>
      </c>
      <c r="L75" s="9">
        <v>845682.42</v>
      </c>
      <c r="M75" s="9">
        <v>845682.42</v>
      </c>
      <c r="N75" s="9">
        <v>845682.42</v>
      </c>
      <c r="O75" s="9">
        <v>845682.42</v>
      </c>
      <c r="P75" s="9">
        <v>845682.42</v>
      </c>
      <c r="Q75" s="9">
        <v>845682.38</v>
      </c>
      <c r="R75" s="1">
        <f t="shared" si="6"/>
        <v>2537047.2600000002</v>
      </c>
      <c r="S75" s="1">
        <f t="shared" si="7"/>
        <v>5074094.5200000005</v>
      </c>
      <c r="T75" s="1">
        <f t="shared" si="8"/>
        <v>7611141.7800000012</v>
      </c>
      <c r="U75" s="1">
        <f t="shared" si="9"/>
        <v>10148189.000000002</v>
      </c>
    </row>
    <row r="76" spans="1:21">
      <c r="A76" s="15" t="s">
        <v>577</v>
      </c>
      <c r="B76" s="6" t="s">
        <v>196</v>
      </c>
      <c r="C76" s="7" t="s">
        <v>197</v>
      </c>
      <c r="D76" s="7" t="s">
        <v>197</v>
      </c>
      <c r="E76" s="8">
        <f t="shared" si="5"/>
        <v>94405190</v>
      </c>
      <c r="F76" s="9">
        <v>7867099.1699999999</v>
      </c>
      <c r="G76" s="9">
        <v>7867099.1699999999</v>
      </c>
      <c r="H76" s="9">
        <v>7867099.1699999999</v>
      </c>
      <c r="I76" s="9">
        <v>7867099.1699999999</v>
      </c>
      <c r="J76" s="9">
        <v>7867099.1699999999</v>
      </c>
      <c r="K76" s="9">
        <v>7867099.1699999999</v>
      </c>
      <c r="L76" s="9">
        <v>7867099.1699999999</v>
      </c>
      <c r="M76" s="9">
        <v>7867099.1699999999</v>
      </c>
      <c r="N76" s="9">
        <v>7867099.1699999999</v>
      </c>
      <c r="O76" s="9">
        <v>7867099.1699999999</v>
      </c>
      <c r="P76" s="9">
        <v>7867099.1699999999</v>
      </c>
      <c r="Q76" s="9">
        <v>7867099.1299999999</v>
      </c>
      <c r="R76" s="1">
        <f t="shared" si="6"/>
        <v>23601297.509999998</v>
      </c>
      <c r="S76" s="1">
        <f t="shared" si="7"/>
        <v>47202595.019999996</v>
      </c>
      <c r="T76" s="1">
        <f t="shared" si="8"/>
        <v>70803892.530000001</v>
      </c>
      <c r="U76" s="1">
        <f t="shared" si="9"/>
        <v>94405190</v>
      </c>
    </row>
    <row r="77" spans="1:21">
      <c r="A77" s="15" t="s">
        <v>578</v>
      </c>
      <c r="B77" s="6" t="s">
        <v>198</v>
      </c>
      <c r="C77" s="7" t="s">
        <v>199</v>
      </c>
      <c r="D77" s="7" t="s">
        <v>199</v>
      </c>
      <c r="E77" s="8">
        <f t="shared" si="5"/>
        <v>13600237</v>
      </c>
      <c r="F77" s="9">
        <v>1133353.08</v>
      </c>
      <c r="G77" s="9">
        <v>1133353.08</v>
      </c>
      <c r="H77" s="9">
        <v>1133353.08</v>
      </c>
      <c r="I77" s="9">
        <v>1133353.08</v>
      </c>
      <c r="J77" s="9">
        <v>1133353.08</v>
      </c>
      <c r="K77" s="9">
        <v>1133353.08</v>
      </c>
      <c r="L77" s="9">
        <v>1133353.08</v>
      </c>
      <c r="M77" s="9">
        <v>1133353.08</v>
      </c>
      <c r="N77" s="9">
        <v>1133353.08</v>
      </c>
      <c r="O77" s="9">
        <v>1133353.08</v>
      </c>
      <c r="P77" s="9">
        <v>1133353.08</v>
      </c>
      <c r="Q77" s="9">
        <v>1133353.1200000001</v>
      </c>
      <c r="R77" s="1">
        <f t="shared" si="6"/>
        <v>3400059.24</v>
      </c>
      <c r="S77" s="1">
        <f t="shared" si="7"/>
        <v>6800118.4800000004</v>
      </c>
      <c r="T77" s="1">
        <f t="shared" si="8"/>
        <v>10200177.720000001</v>
      </c>
      <c r="U77" s="1">
        <f t="shared" si="9"/>
        <v>13600237</v>
      </c>
    </row>
    <row r="78" spans="1:21" ht="22.5">
      <c r="A78" s="15" t="s">
        <v>579</v>
      </c>
      <c r="B78" s="6" t="s">
        <v>200</v>
      </c>
      <c r="C78" s="7" t="s">
        <v>201</v>
      </c>
      <c r="D78" s="7" t="s">
        <v>201</v>
      </c>
      <c r="E78" s="8">
        <f t="shared" si="5"/>
        <v>28697747.000000004</v>
      </c>
      <c r="F78" s="9">
        <v>2391478.92</v>
      </c>
      <c r="G78" s="9">
        <v>2391478.92</v>
      </c>
      <c r="H78" s="9">
        <v>2391478.92</v>
      </c>
      <c r="I78" s="9">
        <v>2391478.92</v>
      </c>
      <c r="J78" s="9">
        <v>2391478.92</v>
      </c>
      <c r="K78" s="9">
        <v>2391478.92</v>
      </c>
      <c r="L78" s="9">
        <v>2391478.92</v>
      </c>
      <c r="M78" s="9">
        <v>2391478.92</v>
      </c>
      <c r="N78" s="9">
        <v>2391478.92</v>
      </c>
      <c r="O78" s="9">
        <v>2391478.92</v>
      </c>
      <c r="P78" s="9">
        <v>2391478.92</v>
      </c>
      <c r="Q78" s="9">
        <v>2391478.88</v>
      </c>
      <c r="R78" s="1">
        <f t="shared" si="6"/>
        <v>7174436.7599999998</v>
      </c>
      <c r="S78" s="1">
        <f t="shared" si="7"/>
        <v>14348873.52</v>
      </c>
      <c r="T78" s="1">
        <f t="shared" si="8"/>
        <v>21523310.280000001</v>
      </c>
      <c r="U78" s="1">
        <f t="shared" si="9"/>
        <v>28697747</v>
      </c>
    </row>
    <row r="79" spans="1:21" ht="22.5">
      <c r="A79" s="15" t="s">
        <v>580</v>
      </c>
      <c r="B79" s="6" t="s">
        <v>202</v>
      </c>
      <c r="C79" s="7" t="s">
        <v>203</v>
      </c>
      <c r="D79" s="7" t="s">
        <v>203</v>
      </c>
      <c r="E79" s="8">
        <f t="shared" si="5"/>
        <v>6187692</v>
      </c>
      <c r="F79" s="9">
        <v>515641</v>
      </c>
      <c r="G79" s="9">
        <v>515641</v>
      </c>
      <c r="H79" s="9">
        <v>515641</v>
      </c>
      <c r="I79" s="9">
        <v>515641</v>
      </c>
      <c r="J79" s="9">
        <v>515641</v>
      </c>
      <c r="K79" s="9">
        <v>515641</v>
      </c>
      <c r="L79" s="9">
        <v>515641</v>
      </c>
      <c r="M79" s="9">
        <v>515641</v>
      </c>
      <c r="N79" s="9">
        <v>515641</v>
      </c>
      <c r="O79" s="9">
        <v>515641</v>
      </c>
      <c r="P79" s="9">
        <v>515641</v>
      </c>
      <c r="Q79" s="9">
        <v>515641</v>
      </c>
      <c r="R79" s="1">
        <f t="shared" si="6"/>
        <v>1546923</v>
      </c>
      <c r="S79" s="1">
        <f t="shared" si="7"/>
        <v>3093846</v>
      </c>
      <c r="T79" s="1">
        <f t="shared" si="8"/>
        <v>4640769</v>
      </c>
      <c r="U79" s="1">
        <f t="shared" si="9"/>
        <v>6187692</v>
      </c>
    </row>
    <row r="80" spans="1:21" ht="22.5">
      <c r="A80" s="15" t="s">
        <v>581</v>
      </c>
      <c r="B80" s="6" t="s">
        <v>204</v>
      </c>
      <c r="C80" s="7" t="s">
        <v>205</v>
      </c>
      <c r="D80" s="7" t="s">
        <v>205</v>
      </c>
      <c r="E80" s="8">
        <f t="shared" si="5"/>
        <v>16561511</v>
      </c>
      <c r="F80" s="9">
        <v>1380125.92</v>
      </c>
      <c r="G80" s="9">
        <v>1380125.92</v>
      </c>
      <c r="H80" s="9">
        <v>1380125.92</v>
      </c>
      <c r="I80" s="9">
        <v>1380125.92</v>
      </c>
      <c r="J80" s="9">
        <v>1380125.92</v>
      </c>
      <c r="K80" s="9">
        <v>1380125.92</v>
      </c>
      <c r="L80" s="9">
        <v>1380125.92</v>
      </c>
      <c r="M80" s="9">
        <v>1380125.92</v>
      </c>
      <c r="N80" s="9">
        <v>1380125.92</v>
      </c>
      <c r="O80" s="9">
        <v>1380125.92</v>
      </c>
      <c r="P80" s="9">
        <v>1380125.92</v>
      </c>
      <c r="Q80" s="9">
        <v>1380125.88</v>
      </c>
      <c r="R80" s="1">
        <f t="shared" si="6"/>
        <v>4140377.76</v>
      </c>
      <c r="S80" s="1">
        <f t="shared" si="7"/>
        <v>8280755.5199999996</v>
      </c>
      <c r="T80" s="1">
        <f t="shared" si="8"/>
        <v>12421133.279999999</v>
      </c>
      <c r="U80" s="1">
        <f t="shared" si="9"/>
        <v>16561511</v>
      </c>
    </row>
    <row r="81" spans="1:21">
      <c r="A81" s="15" t="s">
        <v>582</v>
      </c>
      <c r="B81" s="6" t="s">
        <v>206</v>
      </c>
      <c r="C81" s="7" t="s">
        <v>207</v>
      </c>
      <c r="D81" s="7" t="s">
        <v>207</v>
      </c>
      <c r="E81" s="8">
        <f t="shared" si="5"/>
        <v>6011970</v>
      </c>
      <c r="F81" s="9">
        <v>500997.5</v>
      </c>
      <c r="G81" s="9">
        <v>500997.5</v>
      </c>
      <c r="H81" s="9">
        <v>500997.5</v>
      </c>
      <c r="I81" s="9">
        <v>500997.5</v>
      </c>
      <c r="J81" s="9">
        <v>500997.5</v>
      </c>
      <c r="K81" s="9">
        <v>500997.5</v>
      </c>
      <c r="L81" s="9">
        <v>500997.5</v>
      </c>
      <c r="M81" s="9">
        <v>500997.5</v>
      </c>
      <c r="N81" s="9">
        <v>500997.5</v>
      </c>
      <c r="O81" s="9">
        <v>500997.5</v>
      </c>
      <c r="P81" s="9">
        <v>500997.5</v>
      </c>
      <c r="Q81" s="9">
        <v>500997.5</v>
      </c>
      <c r="R81" s="1">
        <f t="shared" si="6"/>
        <v>1502992.5</v>
      </c>
      <c r="S81" s="1">
        <f t="shared" si="7"/>
        <v>3005985</v>
      </c>
      <c r="T81" s="1">
        <f t="shared" si="8"/>
        <v>4508977.5</v>
      </c>
      <c r="U81" s="1">
        <f t="shared" si="9"/>
        <v>6011970</v>
      </c>
    </row>
    <row r="82" spans="1:21" ht="22.5">
      <c r="A82" s="15" t="s">
        <v>583</v>
      </c>
      <c r="B82" s="6" t="s">
        <v>208</v>
      </c>
      <c r="C82" s="7" t="s">
        <v>209</v>
      </c>
      <c r="D82" s="7" t="s">
        <v>209</v>
      </c>
      <c r="E82" s="8">
        <f t="shared" si="5"/>
        <v>2737723.0000000005</v>
      </c>
      <c r="F82" s="9">
        <v>228143.58</v>
      </c>
      <c r="G82" s="9">
        <v>228143.58</v>
      </c>
      <c r="H82" s="9">
        <v>228143.58</v>
      </c>
      <c r="I82" s="9">
        <v>228143.58</v>
      </c>
      <c r="J82" s="9">
        <v>228143.58</v>
      </c>
      <c r="K82" s="9">
        <v>228143.58</v>
      </c>
      <c r="L82" s="9">
        <v>228143.58</v>
      </c>
      <c r="M82" s="9">
        <v>228143.58</v>
      </c>
      <c r="N82" s="9">
        <v>228143.58</v>
      </c>
      <c r="O82" s="9">
        <v>228143.58</v>
      </c>
      <c r="P82" s="9">
        <v>228143.58</v>
      </c>
      <c r="Q82" s="9">
        <v>228143.62</v>
      </c>
      <c r="R82" s="1">
        <f t="shared" si="6"/>
        <v>684430.74</v>
      </c>
      <c r="S82" s="1">
        <f t="shared" si="7"/>
        <v>1368861.48</v>
      </c>
      <c r="T82" s="1">
        <f t="shared" si="8"/>
        <v>2053292.22</v>
      </c>
      <c r="U82" s="1">
        <f t="shared" si="9"/>
        <v>2737723</v>
      </c>
    </row>
    <row r="83" spans="1:21" ht="22.5">
      <c r="A83" s="15" t="s">
        <v>584</v>
      </c>
      <c r="B83" s="6" t="s">
        <v>210</v>
      </c>
      <c r="C83" s="7" t="s">
        <v>211</v>
      </c>
      <c r="D83" s="7" t="s">
        <v>211</v>
      </c>
      <c r="E83" s="8">
        <f t="shared" si="5"/>
        <v>4226679</v>
      </c>
      <c r="F83" s="9">
        <v>352223.25</v>
      </c>
      <c r="G83" s="9">
        <v>352223.25</v>
      </c>
      <c r="H83" s="9">
        <v>352223.25</v>
      </c>
      <c r="I83" s="9">
        <v>352223.25</v>
      </c>
      <c r="J83" s="9">
        <v>352223.25</v>
      </c>
      <c r="K83" s="9">
        <v>352223.25</v>
      </c>
      <c r="L83" s="9">
        <v>352223.25</v>
      </c>
      <c r="M83" s="9">
        <v>352223.25</v>
      </c>
      <c r="N83" s="9">
        <v>352223.25</v>
      </c>
      <c r="O83" s="9">
        <v>352223.25</v>
      </c>
      <c r="P83" s="9">
        <v>352223.25</v>
      </c>
      <c r="Q83" s="9">
        <v>352223.25</v>
      </c>
      <c r="R83" s="1">
        <f t="shared" si="6"/>
        <v>1056669.75</v>
      </c>
      <c r="S83" s="1">
        <f t="shared" si="7"/>
        <v>2113339.5</v>
      </c>
      <c r="T83" s="1">
        <f t="shared" si="8"/>
        <v>3170009.25</v>
      </c>
      <c r="U83" s="1">
        <f t="shared" si="9"/>
        <v>4226679</v>
      </c>
    </row>
    <row r="84" spans="1:21">
      <c r="A84" s="15" t="s">
        <v>585</v>
      </c>
      <c r="B84" s="6" t="s">
        <v>212</v>
      </c>
      <c r="C84" s="7" t="s">
        <v>213</v>
      </c>
      <c r="D84" s="7" t="s">
        <v>213</v>
      </c>
      <c r="E84" s="8">
        <f t="shared" si="5"/>
        <v>9154164.9999999981</v>
      </c>
      <c r="F84" s="9">
        <v>762847.08</v>
      </c>
      <c r="G84" s="9">
        <v>762847.08</v>
      </c>
      <c r="H84" s="9">
        <v>762847.08</v>
      </c>
      <c r="I84" s="9">
        <v>762847.08</v>
      </c>
      <c r="J84" s="9">
        <v>762847.08</v>
      </c>
      <c r="K84" s="9">
        <v>762847.08</v>
      </c>
      <c r="L84" s="9">
        <v>762847.08</v>
      </c>
      <c r="M84" s="9">
        <v>762847.08</v>
      </c>
      <c r="N84" s="9">
        <v>762847.08</v>
      </c>
      <c r="O84" s="9">
        <v>762847.08</v>
      </c>
      <c r="P84" s="9">
        <v>762847.08</v>
      </c>
      <c r="Q84" s="9">
        <v>762847.12</v>
      </c>
      <c r="R84" s="1">
        <f t="shared" si="6"/>
        <v>2288541.2399999998</v>
      </c>
      <c r="S84" s="1">
        <f t="shared" si="7"/>
        <v>4577082.4799999995</v>
      </c>
      <c r="T84" s="1">
        <f t="shared" si="8"/>
        <v>6865623.7199999988</v>
      </c>
      <c r="U84" s="1">
        <f t="shared" si="9"/>
        <v>9154164.9999999981</v>
      </c>
    </row>
    <row r="85" spans="1:21" ht="22.5">
      <c r="A85" s="15" t="s">
        <v>586</v>
      </c>
      <c r="B85" s="6" t="s">
        <v>214</v>
      </c>
      <c r="C85" s="7" t="s">
        <v>215</v>
      </c>
      <c r="D85" s="7" t="s">
        <v>215</v>
      </c>
      <c r="E85" s="8">
        <f t="shared" si="5"/>
        <v>26326023.999999996</v>
      </c>
      <c r="F85" s="9">
        <v>2193835.33</v>
      </c>
      <c r="G85" s="9">
        <v>2193835.33</v>
      </c>
      <c r="H85" s="9">
        <v>2193835.33</v>
      </c>
      <c r="I85" s="9">
        <v>2193835.33</v>
      </c>
      <c r="J85" s="9">
        <v>2193835.33</v>
      </c>
      <c r="K85" s="9">
        <v>2193835.33</v>
      </c>
      <c r="L85" s="9">
        <v>2193835.33</v>
      </c>
      <c r="M85" s="9">
        <v>2193835.33</v>
      </c>
      <c r="N85" s="9">
        <v>2193835.33</v>
      </c>
      <c r="O85" s="9">
        <v>2193835.33</v>
      </c>
      <c r="P85" s="9">
        <v>2193835.33</v>
      </c>
      <c r="Q85" s="9">
        <v>2193835.37</v>
      </c>
      <c r="R85" s="1">
        <f t="shared" si="6"/>
        <v>6581505.9900000002</v>
      </c>
      <c r="S85" s="1">
        <f t="shared" si="7"/>
        <v>13163011.98</v>
      </c>
      <c r="T85" s="1">
        <f t="shared" si="8"/>
        <v>19744517.969999999</v>
      </c>
      <c r="U85" s="1">
        <f t="shared" si="9"/>
        <v>26326024</v>
      </c>
    </row>
    <row r="86" spans="1:21">
      <c r="A86" s="15" t="s">
        <v>587</v>
      </c>
      <c r="B86" s="6" t="s">
        <v>216</v>
      </c>
      <c r="C86" s="7" t="s">
        <v>217</v>
      </c>
      <c r="D86" s="7" t="s">
        <v>217</v>
      </c>
      <c r="E86" s="8">
        <f t="shared" si="5"/>
        <v>7226425</v>
      </c>
      <c r="F86" s="9">
        <v>602202.07999999996</v>
      </c>
      <c r="G86" s="9">
        <v>602202.07999999996</v>
      </c>
      <c r="H86" s="9">
        <v>602202.07999999996</v>
      </c>
      <c r="I86" s="9">
        <v>602202.07999999996</v>
      </c>
      <c r="J86" s="9">
        <v>602202.07999999996</v>
      </c>
      <c r="K86" s="9">
        <v>602202.07999999996</v>
      </c>
      <c r="L86" s="9">
        <v>602202.07999999996</v>
      </c>
      <c r="M86" s="9">
        <v>602202.07999999996</v>
      </c>
      <c r="N86" s="9">
        <v>602202.07999999996</v>
      </c>
      <c r="O86" s="9">
        <v>602202.07999999996</v>
      </c>
      <c r="P86" s="9">
        <v>602202.07999999996</v>
      </c>
      <c r="Q86" s="9">
        <v>602202.12</v>
      </c>
      <c r="R86" s="1">
        <f t="shared" si="6"/>
        <v>1806606.2399999998</v>
      </c>
      <c r="S86" s="1">
        <f t="shared" si="7"/>
        <v>3613212.4799999995</v>
      </c>
      <c r="T86" s="1">
        <f t="shared" si="8"/>
        <v>5419818.7199999988</v>
      </c>
      <c r="U86" s="1">
        <f t="shared" si="9"/>
        <v>7226424.9999999981</v>
      </c>
    </row>
    <row r="87" spans="1:21" ht="22.5">
      <c r="A87" s="15" t="s">
        <v>588</v>
      </c>
      <c r="B87" s="6" t="s">
        <v>218</v>
      </c>
      <c r="C87" s="7" t="s">
        <v>219</v>
      </c>
      <c r="D87" s="7" t="s">
        <v>219</v>
      </c>
      <c r="E87" s="8">
        <f t="shared" si="5"/>
        <v>86102599</v>
      </c>
      <c r="F87" s="9">
        <v>7175216.5800000001</v>
      </c>
      <c r="G87" s="9">
        <v>7175216.5800000001</v>
      </c>
      <c r="H87" s="9">
        <v>7175216.5800000001</v>
      </c>
      <c r="I87" s="9">
        <v>7175216.5800000001</v>
      </c>
      <c r="J87" s="9">
        <v>7175216.5800000001</v>
      </c>
      <c r="K87" s="9">
        <v>7175216.5800000001</v>
      </c>
      <c r="L87" s="9">
        <v>7175216.5800000001</v>
      </c>
      <c r="M87" s="9">
        <v>7175216.5800000001</v>
      </c>
      <c r="N87" s="9">
        <v>7175216.5800000001</v>
      </c>
      <c r="O87" s="9">
        <v>7175216.5800000001</v>
      </c>
      <c r="P87" s="9">
        <v>7175216.5800000001</v>
      </c>
      <c r="Q87" s="9">
        <v>7175216.6200000001</v>
      </c>
      <c r="R87" s="1">
        <f t="shared" si="6"/>
        <v>21525649.740000002</v>
      </c>
      <c r="S87" s="1">
        <f t="shared" si="7"/>
        <v>43051299.480000004</v>
      </c>
      <c r="T87" s="1">
        <f t="shared" si="8"/>
        <v>64576949.220000006</v>
      </c>
      <c r="U87" s="1">
        <f t="shared" si="9"/>
        <v>86102599</v>
      </c>
    </row>
    <row r="88" spans="1:21">
      <c r="A88" s="15" t="s">
        <v>589</v>
      </c>
      <c r="B88" s="6" t="s">
        <v>220</v>
      </c>
      <c r="C88" s="7" t="s">
        <v>221</v>
      </c>
      <c r="D88" s="7" t="s">
        <v>221</v>
      </c>
      <c r="E88" s="8">
        <f t="shared" si="5"/>
        <v>12529269.999999998</v>
      </c>
      <c r="F88" s="9">
        <v>1044105.83</v>
      </c>
      <c r="G88" s="9">
        <v>1044105.83</v>
      </c>
      <c r="H88" s="9">
        <v>1044105.83</v>
      </c>
      <c r="I88" s="9">
        <v>1044105.83</v>
      </c>
      <c r="J88" s="9">
        <v>1044105.83</v>
      </c>
      <c r="K88" s="9">
        <v>1044105.83</v>
      </c>
      <c r="L88" s="9">
        <v>1044105.83</v>
      </c>
      <c r="M88" s="9">
        <v>1044105.83</v>
      </c>
      <c r="N88" s="9">
        <v>1044105.83</v>
      </c>
      <c r="O88" s="9">
        <v>1044105.83</v>
      </c>
      <c r="P88" s="9">
        <v>1044105.83</v>
      </c>
      <c r="Q88" s="9">
        <v>1044105.87</v>
      </c>
      <c r="R88" s="1">
        <f t="shared" si="6"/>
        <v>3132317.4899999998</v>
      </c>
      <c r="S88" s="1">
        <f t="shared" si="7"/>
        <v>6264634.9799999995</v>
      </c>
      <c r="T88" s="1">
        <f t="shared" si="8"/>
        <v>9396952.4699999988</v>
      </c>
      <c r="U88" s="1">
        <f t="shared" si="9"/>
        <v>12529269.999999998</v>
      </c>
    </row>
    <row r="89" spans="1:21">
      <c r="A89" s="15" t="s">
        <v>590</v>
      </c>
      <c r="B89" s="6" t="s">
        <v>222</v>
      </c>
      <c r="C89" s="7" t="s">
        <v>223</v>
      </c>
      <c r="D89" s="7" t="s">
        <v>223</v>
      </c>
      <c r="E89" s="8">
        <f t="shared" si="5"/>
        <v>13837305</v>
      </c>
      <c r="F89" s="9">
        <v>1153108.75</v>
      </c>
      <c r="G89" s="9">
        <v>1153108.75</v>
      </c>
      <c r="H89" s="9">
        <v>1153108.75</v>
      </c>
      <c r="I89" s="9">
        <v>1153108.75</v>
      </c>
      <c r="J89" s="9">
        <v>1153108.75</v>
      </c>
      <c r="K89" s="9">
        <v>1153108.75</v>
      </c>
      <c r="L89" s="9">
        <v>1153108.75</v>
      </c>
      <c r="M89" s="9">
        <v>1153108.75</v>
      </c>
      <c r="N89" s="9">
        <v>1153108.75</v>
      </c>
      <c r="O89" s="9">
        <v>1153108.75</v>
      </c>
      <c r="P89" s="9">
        <v>1153108.75</v>
      </c>
      <c r="Q89" s="9">
        <v>1153108.75</v>
      </c>
      <c r="R89" s="1">
        <f t="shared" si="6"/>
        <v>3459326.25</v>
      </c>
      <c r="S89" s="1">
        <f t="shared" si="7"/>
        <v>6918652.5</v>
      </c>
      <c r="T89" s="1">
        <f t="shared" si="8"/>
        <v>10377978.75</v>
      </c>
      <c r="U89" s="1">
        <f t="shared" si="9"/>
        <v>13837305</v>
      </c>
    </row>
    <row r="90" spans="1:21">
      <c r="A90" s="15" t="s">
        <v>591</v>
      </c>
      <c r="B90" s="6" t="s">
        <v>224</v>
      </c>
      <c r="C90" s="7" t="s">
        <v>225</v>
      </c>
      <c r="D90" s="7" t="s">
        <v>225</v>
      </c>
      <c r="E90" s="8">
        <f t="shared" si="5"/>
        <v>4634270</v>
      </c>
      <c r="F90" s="9">
        <v>386189.17</v>
      </c>
      <c r="G90" s="9">
        <v>386189.17</v>
      </c>
      <c r="H90" s="9">
        <v>386189.17</v>
      </c>
      <c r="I90" s="9">
        <v>386189.17</v>
      </c>
      <c r="J90" s="9">
        <v>386189.17</v>
      </c>
      <c r="K90" s="9">
        <v>386189.17</v>
      </c>
      <c r="L90" s="9">
        <v>386189.17</v>
      </c>
      <c r="M90" s="9">
        <v>386189.17</v>
      </c>
      <c r="N90" s="9">
        <v>386189.17</v>
      </c>
      <c r="O90" s="9">
        <v>386189.17</v>
      </c>
      <c r="P90" s="9">
        <v>386189.17</v>
      </c>
      <c r="Q90" s="9">
        <v>386189.13</v>
      </c>
      <c r="R90" s="1">
        <f t="shared" si="6"/>
        <v>1158567.51</v>
      </c>
      <c r="S90" s="1">
        <f t="shared" si="7"/>
        <v>2317135.02</v>
      </c>
      <c r="T90" s="1">
        <f t="shared" si="8"/>
        <v>3475702.5300000003</v>
      </c>
      <c r="U90" s="1">
        <f t="shared" si="9"/>
        <v>4634270</v>
      </c>
    </row>
    <row r="91" spans="1:21">
      <c r="A91" s="15" t="s">
        <v>592</v>
      </c>
      <c r="B91" s="6" t="s">
        <v>226</v>
      </c>
      <c r="C91" s="7" t="s">
        <v>227</v>
      </c>
      <c r="D91" s="7" t="s">
        <v>227</v>
      </c>
      <c r="E91" s="8">
        <f t="shared" si="5"/>
        <v>12613492</v>
      </c>
      <c r="F91" s="9">
        <v>1051124.33</v>
      </c>
      <c r="G91" s="9">
        <v>1051124.33</v>
      </c>
      <c r="H91" s="9">
        <v>1051124.33</v>
      </c>
      <c r="I91" s="9">
        <v>1051124.33</v>
      </c>
      <c r="J91" s="9">
        <v>1051124.33</v>
      </c>
      <c r="K91" s="9">
        <v>1051124.33</v>
      </c>
      <c r="L91" s="9">
        <v>1051124.33</v>
      </c>
      <c r="M91" s="9">
        <v>1051124.33</v>
      </c>
      <c r="N91" s="9">
        <v>1051124.33</v>
      </c>
      <c r="O91" s="9">
        <v>1051124.33</v>
      </c>
      <c r="P91" s="9">
        <v>1051124.33</v>
      </c>
      <c r="Q91" s="9">
        <v>1051124.3700000001</v>
      </c>
      <c r="R91" s="1">
        <f t="shared" si="6"/>
        <v>3153372.99</v>
      </c>
      <c r="S91" s="1">
        <f t="shared" si="7"/>
        <v>6306745.9800000004</v>
      </c>
      <c r="T91" s="1">
        <f t="shared" si="8"/>
        <v>9460118.9700000007</v>
      </c>
      <c r="U91" s="1">
        <f t="shared" si="9"/>
        <v>12613492</v>
      </c>
    </row>
    <row r="92" spans="1:21" ht="22.5">
      <c r="A92" s="15" t="s">
        <v>593</v>
      </c>
      <c r="B92" s="6" t="s">
        <v>228</v>
      </c>
      <c r="C92" s="7" t="s">
        <v>229</v>
      </c>
      <c r="D92" s="7" t="s">
        <v>229</v>
      </c>
      <c r="E92" s="8">
        <f t="shared" si="5"/>
        <v>24728931.999999996</v>
      </c>
      <c r="F92" s="9">
        <v>2060744.33</v>
      </c>
      <c r="G92" s="9">
        <v>2060744.33</v>
      </c>
      <c r="H92" s="9">
        <v>2060744.33</v>
      </c>
      <c r="I92" s="9">
        <v>2060744.33</v>
      </c>
      <c r="J92" s="9">
        <v>2060744.33</v>
      </c>
      <c r="K92" s="9">
        <v>2060744.33</v>
      </c>
      <c r="L92" s="9">
        <v>2060744.33</v>
      </c>
      <c r="M92" s="9">
        <v>2060744.33</v>
      </c>
      <c r="N92" s="9">
        <v>2060744.33</v>
      </c>
      <c r="O92" s="9">
        <v>2060744.33</v>
      </c>
      <c r="P92" s="9">
        <v>2060744.33</v>
      </c>
      <c r="Q92" s="9">
        <v>2060744.37</v>
      </c>
      <c r="R92" s="1">
        <f t="shared" si="6"/>
        <v>6182232.9900000002</v>
      </c>
      <c r="S92" s="1">
        <f t="shared" si="7"/>
        <v>12364465.98</v>
      </c>
      <c r="T92" s="1">
        <f t="shared" si="8"/>
        <v>18546698.969999999</v>
      </c>
      <c r="U92" s="1">
        <f t="shared" si="9"/>
        <v>24728932</v>
      </c>
    </row>
    <row r="93" spans="1:21" ht="22.5">
      <c r="A93" s="15" t="s">
        <v>594</v>
      </c>
      <c r="B93" s="6" t="s">
        <v>230</v>
      </c>
      <c r="C93" s="7" t="s">
        <v>231</v>
      </c>
      <c r="D93" s="7" t="s">
        <v>231</v>
      </c>
      <c r="E93" s="8">
        <f t="shared" si="5"/>
        <v>10218893.000000002</v>
      </c>
      <c r="F93" s="9">
        <v>851574.42</v>
      </c>
      <c r="G93" s="9">
        <v>851574.42</v>
      </c>
      <c r="H93" s="9">
        <v>851574.42</v>
      </c>
      <c r="I93" s="9">
        <v>851574.42</v>
      </c>
      <c r="J93" s="9">
        <v>851574.42</v>
      </c>
      <c r="K93" s="9">
        <v>851574.42</v>
      </c>
      <c r="L93" s="9">
        <v>851574.42</v>
      </c>
      <c r="M93" s="9">
        <v>851574.42</v>
      </c>
      <c r="N93" s="9">
        <v>851574.42</v>
      </c>
      <c r="O93" s="9">
        <v>851574.42</v>
      </c>
      <c r="P93" s="9">
        <v>851574.42</v>
      </c>
      <c r="Q93" s="9">
        <v>851574.38</v>
      </c>
      <c r="R93" s="1">
        <f t="shared" si="6"/>
        <v>2554723.2600000002</v>
      </c>
      <c r="S93" s="1">
        <f t="shared" si="7"/>
        <v>5109446.5200000005</v>
      </c>
      <c r="T93" s="1">
        <f t="shared" si="8"/>
        <v>7664169.7800000012</v>
      </c>
      <c r="U93" s="1">
        <f t="shared" si="9"/>
        <v>10218893.000000002</v>
      </c>
    </row>
    <row r="94" spans="1:21" ht="22.5">
      <c r="A94" s="15" t="s">
        <v>595</v>
      </c>
      <c r="B94" s="6" t="s">
        <v>232</v>
      </c>
      <c r="C94" s="7" t="s">
        <v>233</v>
      </c>
      <c r="D94" s="7" t="s">
        <v>233</v>
      </c>
      <c r="E94" s="8">
        <f t="shared" si="5"/>
        <v>5503521</v>
      </c>
      <c r="F94" s="9">
        <v>458626.75</v>
      </c>
      <c r="G94" s="9">
        <v>458626.75</v>
      </c>
      <c r="H94" s="9">
        <v>458626.75</v>
      </c>
      <c r="I94" s="9">
        <v>458626.75</v>
      </c>
      <c r="J94" s="9">
        <v>458626.75</v>
      </c>
      <c r="K94" s="9">
        <v>458626.75</v>
      </c>
      <c r="L94" s="9">
        <v>458626.75</v>
      </c>
      <c r="M94" s="9">
        <v>458626.75</v>
      </c>
      <c r="N94" s="9">
        <v>458626.75</v>
      </c>
      <c r="O94" s="9">
        <v>458626.75</v>
      </c>
      <c r="P94" s="9">
        <v>458626.75</v>
      </c>
      <c r="Q94" s="9">
        <v>458626.75</v>
      </c>
      <c r="R94" s="1">
        <f t="shared" si="6"/>
        <v>1375880.25</v>
      </c>
      <c r="S94" s="1">
        <f t="shared" si="7"/>
        <v>2751760.5</v>
      </c>
      <c r="T94" s="1">
        <f t="shared" si="8"/>
        <v>4127640.75</v>
      </c>
      <c r="U94" s="1">
        <f t="shared" si="9"/>
        <v>5503521</v>
      </c>
    </row>
    <row r="95" spans="1:21">
      <c r="A95" s="15" t="s">
        <v>596</v>
      </c>
      <c r="B95" s="6" t="s">
        <v>234</v>
      </c>
      <c r="C95" s="7" t="s">
        <v>235</v>
      </c>
      <c r="D95" s="7" t="s">
        <v>235</v>
      </c>
      <c r="E95" s="8">
        <f t="shared" si="5"/>
        <v>7954267</v>
      </c>
      <c r="F95" s="9">
        <v>662855.57999999996</v>
      </c>
      <c r="G95" s="9">
        <v>662855.57999999996</v>
      </c>
      <c r="H95" s="9">
        <v>662855.57999999996</v>
      </c>
      <c r="I95" s="9">
        <v>662855.57999999996</v>
      </c>
      <c r="J95" s="9">
        <v>662855.57999999996</v>
      </c>
      <c r="K95" s="9">
        <v>662855.57999999996</v>
      </c>
      <c r="L95" s="9">
        <v>662855.57999999996</v>
      </c>
      <c r="M95" s="9">
        <v>662855.57999999996</v>
      </c>
      <c r="N95" s="9">
        <v>662855.57999999996</v>
      </c>
      <c r="O95" s="9">
        <v>662855.57999999996</v>
      </c>
      <c r="P95" s="9">
        <v>662855.57999999996</v>
      </c>
      <c r="Q95" s="9">
        <v>662855.62</v>
      </c>
      <c r="R95" s="1">
        <f t="shared" si="6"/>
        <v>1988566.7399999998</v>
      </c>
      <c r="S95" s="1">
        <f t="shared" si="7"/>
        <v>3977133.4799999995</v>
      </c>
      <c r="T95" s="1">
        <f t="shared" si="8"/>
        <v>5965700.2199999988</v>
      </c>
      <c r="U95" s="1">
        <f t="shared" si="9"/>
        <v>7954266.9999999981</v>
      </c>
    </row>
    <row r="96" spans="1:21">
      <c r="A96" s="15" t="s">
        <v>597</v>
      </c>
      <c r="B96" s="6" t="s">
        <v>236</v>
      </c>
      <c r="C96" s="7" t="s">
        <v>237</v>
      </c>
      <c r="D96" s="7" t="s">
        <v>237</v>
      </c>
      <c r="E96" s="8">
        <f t="shared" si="5"/>
        <v>38738838.999999993</v>
      </c>
      <c r="F96" s="9">
        <v>3228236.58</v>
      </c>
      <c r="G96" s="9">
        <v>3228236.58</v>
      </c>
      <c r="H96" s="9">
        <v>3228236.58</v>
      </c>
      <c r="I96" s="9">
        <v>3228236.58</v>
      </c>
      <c r="J96" s="9">
        <v>3228236.58</v>
      </c>
      <c r="K96" s="9">
        <v>3228236.58</v>
      </c>
      <c r="L96" s="9">
        <v>3228236.58</v>
      </c>
      <c r="M96" s="9">
        <v>3228236.58</v>
      </c>
      <c r="N96" s="9">
        <v>3228236.58</v>
      </c>
      <c r="O96" s="9">
        <v>3228236.58</v>
      </c>
      <c r="P96" s="9">
        <v>3228236.58</v>
      </c>
      <c r="Q96" s="9">
        <v>3228236.62</v>
      </c>
      <c r="R96" s="1">
        <f t="shared" si="6"/>
        <v>9684709.7400000002</v>
      </c>
      <c r="S96" s="1">
        <f t="shared" si="7"/>
        <v>19369419.48</v>
      </c>
      <c r="T96" s="1">
        <f t="shared" si="8"/>
        <v>29054129.219999999</v>
      </c>
      <c r="U96" s="1">
        <f t="shared" si="9"/>
        <v>38738839</v>
      </c>
    </row>
    <row r="97" spans="1:21" ht="45">
      <c r="A97" s="15" t="s">
        <v>598</v>
      </c>
      <c r="B97" s="6" t="s">
        <v>238</v>
      </c>
      <c r="C97" s="7" t="s">
        <v>239</v>
      </c>
      <c r="D97" s="7" t="s">
        <v>239</v>
      </c>
      <c r="E97" s="8">
        <f t="shared" si="5"/>
        <v>675853</v>
      </c>
      <c r="F97" s="9">
        <v>56321.08</v>
      </c>
      <c r="G97" s="9">
        <v>56321.08</v>
      </c>
      <c r="H97" s="9">
        <v>56321.08</v>
      </c>
      <c r="I97" s="9">
        <v>56321.08</v>
      </c>
      <c r="J97" s="9">
        <v>56321.08</v>
      </c>
      <c r="K97" s="9">
        <v>56321.08</v>
      </c>
      <c r="L97" s="9">
        <v>56321.08</v>
      </c>
      <c r="M97" s="9">
        <v>56321.08</v>
      </c>
      <c r="N97" s="9">
        <v>56321.08</v>
      </c>
      <c r="O97" s="9">
        <v>56321.08</v>
      </c>
      <c r="P97" s="9">
        <v>56321.08</v>
      </c>
      <c r="Q97" s="9">
        <v>56321.120000000003</v>
      </c>
      <c r="R97" s="1">
        <f t="shared" si="6"/>
        <v>168963.24</v>
      </c>
      <c r="S97" s="1">
        <f t="shared" si="7"/>
        <v>337926.48</v>
      </c>
      <c r="T97" s="1">
        <f t="shared" si="8"/>
        <v>506889.72</v>
      </c>
      <c r="U97" s="1">
        <f t="shared" si="9"/>
        <v>675853</v>
      </c>
    </row>
    <row r="98" spans="1:21" ht="22.5">
      <c r="A98" s="15" t="s">
        <v>599</v>
      </c>
      <c r="B98" s="6" t="s">
        <v>240</v>
      </c>
      <c r="C98" s="7" t="s">
        <v>241</v>
      </c>
      <c r="D98" s="7" t="s">
        <v>241</v>
      </c>
      <c r="E98" s="8">
        <f t="shared" si="5"/>
        <v>3302320.0000000005</v>
      </c>
      <c r="F98" s="9">
        <v>275193.33</v>
      </c>
      <c r="G98" s="9">
        <v>275193.33</v>
      </c>
      <c r="H98" s="9">
        <v>275193.33</v>
      </c>
      <c r="I98" s="9">
        <v>275193.33</v>
      </c>
      <c r="J98" s="9">
        <v>275193.33</v>
      </c>
      <c r="K98" s="9">
        <v>275193.33</v>
      </c>
      <c r="L98" s="9">
        <v>275193.33</v>
      </c>
      <c r="M98" s="9">
        <v>275193.33</v>
      </c>
      <c r="N98" s="9">
        <v>275193.33</v>
      </c>
      <c r="O98" s="9">
        <v>275193.33</v>
      </c>
      <c r="P98" s="9">
        <v>275193.33</v>
      </c>
      <c r="Q98" s="9">
        <v>275193.37</v>
      </c>
      <c r="R98" s="1">
        <f t="shared" si="6"/>
        <v>825579.99</v>
      </c>
      <c r="S98" s="1">
        <f t="shared" si="7"/>
        <v>1651159.98</v>
      </c>
      <c r="T98" s="1">
        <f t="shared" si="8"/>
        <v>2476739.9699999997</v>
      </c>
      <c r="U98" s="1">
        <f t="shared" si="9"/>
        <v>3302320</v>
      </c>
    </row>
    <row r="99" spans="1:21">
      <c r="A99" s="15" t="s">
        <v>600</v>
      </c>
      <c r="B99" s="6" t="s">
        <v>242</v>
      </c>
      <c r="C99" s="7" t="s">
        <v>243</v>
      </c>
      <c r="D99" s="7" t="s">
        <v>243</v>
      </c>
      <c r="E99" s="8">
        <f t="shared" si="5"/>
        <v>2774116.0000000005</v>
      </c>
      <c r="F99" s="9">
        <v>231176.33</v>
      </c>
      <c r="G99" s="9">
        <v>231176.33</v>
      </c>
      <c r="H99" s="9">
        <v>231176.33</v>
      </c>
      <c r="I99" s="9">
        <v>231176.33</v>
      </c>
      <c r="J99" s="9">
        <v>231176.33</v>
      </c>
      <c r="K99" s="9">
        <v>231176.33</v>
      </c>
      <c r="L99" s="9">
        <v>231176.33</v>
      </c>
      <c r="M99" s="9">
        <v>231176.33</v>
      </c>
      <c r="N99" s="9">
        <v>231176.33</v>
      </c>
      <c r="O99" s="9">
        <v>231176.33</v>
      </c>
      <c r="P99" s="9">
        <v>231176.33</v>
      </c>
      <c r="Q99" s="9">
        <v>231176.37</v>
      </c>
      <c r="R99" s="1">
        <f t="shared" si="6"/>
        <v>693528.99</v>
      </c>
      <c r="S99" s="1">
        <f t="shared" si="7"/>
        <v>1387057.98</v>
      </c>
      <c r="T99" s="1">
        <f t="shared" si="8"/>
        <v>2080586.97</v>
      </c>
      <c r="U99" s="1">
        <f t="shared" si="9"/>
        <v>2774116</v>
      </c>
    </row>
    <row r="100" spans="1:21">
      <c r="A100" s="15" t="s">
        <v>601</v>
      </c>
      <c r="B100" s="6" t="s">
        <v>244</v>
      </c>
      <c r="C100" s="7" t="s">
        <v>245</v>
      </c>
      <c r="D100" s="7" t="s">
        <v>245</v>
      </c>
      <c r="E100" s="8">
        <f t="shared" si="5"/>
        <v>6933209</v>
      </c>
      <c r="F100" s="9">
        <v>577767.42000000004</v>
      </c>
      <c r="G100" s="9">
        <v>577767.42000000004</v>
      </c>
      <c r="H100" s="9">
        <v>577767.42000000004</v>
      </c>
      <c r="I100" s="9">
        <v>577767.42000000004</v>
      </c>
      <c r="J100" s="9">
        <v>577767.42000000004</v>
      </c>
      <c r="K100" s="9">
        <v>577767.42000000004</v>
      </c>
      <c r="L100" s="9">
        <v>577767.42000000004</v>
      </c>
      <c r="M100" s="9">
        <v>577767.42000000004</v>
      </c>
      <c r="N100" s="9">
        <v>577767.42000000004</v>
      </c>
      <c r="O100" s="9">
        <v>577767.42000000004</v>
      </c>
      <c r="P100" s="9">
        <v>577767.42000000004</v>
      </c>
      <c r="Q100" s="9">
        <v>577767.38</v>
      </c>
      <c r="R100" s="1">
        <f t="shared" si="6"/>
        <v>1733302.2600000002</v>
      </c>
      <c r="S100" s="1">
        <f t="shared" si="7"/>
        <v>3466604.5200000005</v>
      </c>
      <c r="T100" s="1">
        <f t="shared" si="8"/>
        <v>5199906.7800000012</v>
      </c>
      <c r="U100" s="1">
        <f t="shared" si="9"/>
        <v>6933209.0000000019</v>
      </c>
    </row>
    <row r="101" spans="1:21" ht="22.5">
      <c r="A101" s="15" t="s">
        <v>602</v>
      </c>
      <c r="B101" s="6" t="s">
        <v>246</v>
      </c>
      <c r="C101" s="7" t="s">
        <v>247</v>
      </c>
      <c r="D101" s="7" t="s">
        <v>247</v>
      </c>
      <c r="E101" s="8">
        <f t="shared" si="5"/>
        <v>21480679.000000004</v>
      </c>
      <c r="F101" s="9">
        <v>1790056.58</v>
      </c>
      <c r="G101" s="9">
        <v>1790056.58</v>
      </c>
      <c r="H101" s="9">
        <v>1790056.58</v>
      </c>
      <c r="I101" s="9">
        <v>1790056.58</v>
      </c>
      <c r="J101" s="9">
        <v>1790056.58</v>
      </c>
      <c r="K101" s="9">
        <v>1790056.58</v>
      </c>
      <c r="L101" s="9">
        <v>1790056.58</v>
      </c>
      <c r="M101" s="9">
        <v>1790056.58</v>
      </c>
      <c r="N101" s="9">
        <v>1790056.58</v>
      </c>
      <c r="O101" s="9">
        <v>1790056.58</v>
      </c>
      <c r="P101" s="9">
        <v>1790056.58</v>
      </c>
      <c r="Q101" s="9">
        <v>1790056.62</v>
      </c>
      <c r="R101" s="1">
        <f t="shared" si="6"/>
        <v>5370169.7400000002</v>
      </c>
      <c r="S101" s="1">
        <f t="shared" si="7"/>
        <v>10740339.48</v>
      </c>
      <c r="T101" s="1">
        <f t="shared" si="8"/>
        <v>16110509.220000001</v>
      </c>
      <c r="U101" s="1">
        <f t="shared" si="9"/>
        <v>21480679</v>
      </c>
    </row>
    <row r="102" spans="1:21">
      <c r="A102" s="15" t="s">
        <v>603</v>
      </c>
      <c r="B102" s="6" t="s">
        <v>248</v>
      </c>
      <c r="C102" s="7" t="s">
        <v>249</v>
      </c>
      <c r="D102" s="7" t="s">
        <v>249</v>
      </c>
      <c r="E102" s="8">
        <f t="shared" si="5"/>
        <v>9680291.0000000019</v>
      </c>
      <c r="F102" s="9">
        <v>806690.92</v>
      </c>
      <c r="G102" s="9">
        <v>806690.92</v>
      </c>
      <c r="H102" s="9">
        <v>806690.92</v>
      </c>
      <c r="I102" s="9">
        <v>806690.92</v>
      </c>
      <c r="J102" s="9">
        <v>806690.92</v>
      </c>
      <c r="K102" s="9">
        <v>806690.92</v>
      </c>
      <c r="L102" s="9">
        <v>806690.92</v>
      </c>
      <c r="M102" s="9">
        <v>806690.92</v>
      </c>
      <c r="N102" s="9">
        <v>806690.92</v>
      </c>
      <c r="O102" s="9">
        <v>806690.92</v>
      </c>
      <c r="P102" s="9">
        <v>806690.92</v>
      </c>
      <c r="Q102" s="9">
        <v>806690.88</v>
      </c>
      <c r="R102" s="1">
        <f t="shared" si="6"/>
        <v>2420072.7600000002</v>
      </c>
      <c r="S102" s="1">
        <f t="shared" si="7"/>
        <v>4840145.5200000005</v>
      </c>
      <c r="T102" s="1">
        <f t="shared" si="8"/>
        <v>7260218.2800000012</v>
      </c>
      <c r="U102" s="1">
        <f t="shared" si="9"/>
        <v>9680291.0000000019</v>
      </c>
    </row>
    <row r="103" spans="1:21">
      <c r="A103" s="15" t="s">
        <v>604</v>
      </c>
      <c r="B103" s="6" t="s">
        <v>250</v>
      </c>
      <c r="C103" s="7" t="s">
        <v>251</v>
      </c>
      <c r="D103" s="7" t="s">
        <v>251</v>
      </c>
      <c r="E103" s="8">
        <f t="shared" si="5"/>
        <v>3448927.9999999995</v>
      </c>
      <c r="F103" s="9">
        <v>287410.67</v>
      </c>
      <c r="G103" s="9">
        <v>287410.67</v>
      </c>
      <c r="H103" s="9">
        <v>287410.67</v>
      </c>
      <c r="I103" s="9">
        <v>287410.67</v>
      </c>
      <c r="J103" s="9">
        <v>287410.67</v>
      </c>
      <c r="K103" s="9">
        <v>287410.67</v>
      </c>
      <c r="L103" s="9">
        <v>287410.67</v>
      </c>
      <c r="M103" s="9">
        <v>287410.67</v>
      </c>
      <c r="N103" s="9">
        <v>287410.67</v>
      </c>
      <c r="O103" s="9">
        <v>287410.67</v>
      </c>
      <c r="P103" s="9">
        <v>287410.67</v>
      </c>
      <c r="Q103" s="9">
        <v>287410.63</v>
      </c>
      <c r="R103" s="1">
        <f t="shared" si="6"/>
        <v>862232.01</v>
      </c>
      <c r="S103" s="1">
        <f t="shared" si="7"/>
        <v>1724464.02</v>
      </c>
      <c r="T103" s="1">
        <f t="shared" si="8"/>
        <v>2586696.0300000003</v>
      </c>
      <c r="U103" s="1">
        <f t="shared" si="9"/>
        <v>3448928</v>
      </c>
    </row>
    <row r="104" spans="1:21">
      <c r="A104" s="15" t="s">
        <v>605</v>
      </c>
      <c r="B104" s="6" t="s">
        <v>252</v>
      </c>
      <c r="C104" s="7" t="s">
        <v>253</v>
      </c>
      <c r="D104" s="7" t="s">
        <v>253</v>
      </c>
      <c r="E104" s="8">
        <f t="shared" si="5"/>
        <v>14634811</v>
      </c>
      <c r="F104" s="9">
        <v>1219567.58</v>
      </c>
      <c r="G104" s="9">
        <v>1219567.58</v>
      </c>
      <c r="H104" s="9">
        <v>1219567.58</v>
      </c>
      <c r="I104" s="9">
        <v>1219567.58</v>
      </c>
      <c r="J104" s="9">
        <v>1219567.58</v>
      </c>
      <c r="K104" s="9">
        <v>1219567.58</v>
      </c>
      <c r="L104" s="9">
        <v>1219567.58</v>
      </c>
      <c r="M104" s="9">
        <v>1219567.58</v>
      </c>
      <c r="N104" s="9">
        <v>1219567.58</v>
      </c>
      <c r="O104" s="9">
        <v>1219567.58</v>
      </c>
      <c r="P104" s="9">
        <v>1219567.58</v>
      </c>
      <c r="Q104" s="9">
        <v>1219567.6200000001</v>
      </c>
      <c r="R104" s="1">
        <f t="shared" si="6"/>
        <v>3658702.74</v>
      </c>
      <c r="S104" s="1">
        <f t="shared" si="7"/>
        <v>7317405.4800000004</v>
      </c>
      <c r="T104" s="1">
        <f t="shared" si="8"/>
        <v>10976108.220000001</v>
      </c>
      <c r="U104" s="1">
        <f t="shared" si="9"/>
        <v>14634811</v>
      </c>
    </row>
    <row r="105" spans="1:21" ht="22.5">
      <c r="A105" s="15" t="s">
        <v>606</v>
      </c>
      <c r="B105" s="6" t="s">
        <v>254</v>
      </c>
      <c r="C105" s="7" t="s">
        <v>255</v>
      </c>
      <c r="D105" s="7" t="s">
        <v>255</v>
      </c>
      <c r="E105" s="8">
        <f t="shared" si="5"/>
        <v>6908255</v>
      </c>
      <c r="F105" s="9">
        <v>575687.92000000004</v>
      </c>
      <c r="G105" s="9">
        <v>575687.92000000004</v>
      </c>
      <c r="H105" s="9">
        <v>575687.92000000004</v>
      </c>
      <c r="I105" s="9">
        <v>575687.92000000004</v>
      </c>
      <c r="J105" s="9">
        <v>575687.92000000004</v>
      </c>
      <c r="K105" s="9">
        <v>575687.92000000004</v>
      </c>
      <c r="L105" s="9">
        <v>575687.92000000004</v>
      </c>
      <c r="M105" s="9">
        <v>575687.92000000004</v>
      </c>
      <c r="N105" s="9">
        <v>575687.92000000004</v>
      </c>
      <c r="O105" s="9">
        <v>575687.92000000004</v>
      </c>
      <c r="P105" s="9">
        <v>575687.92000000004</v>
      </c>
      <c r="Q105" s="9">
        <v>575687.88</v>
      </c>
      <c r="R105" s="1">
        <f t="shared" si="6"/>
        <v>1727063.7600000002</v>
      </c>
      <c r="S105" s="1">
        <f t="shared" si="7"/>
        <v>3454127.5200000005</v>
      </c>
      <c r="T105" s="1">
        <f t="shared" si="8"/>
        <v>5181191.2800000012</v>
      </c>
      <c r="U105" s="1">
        <f t="shared" si="9"/>
        <v>6908255.0000000019</v>
      </c>
    </row>
    <row r="106" spans="1:21">
      <c r="A106" s="15" t="s">
        <v>607</v>
      </c>
      <c r="B106" s="6" t="s">
        <v>256</v>
      </c>
      <c r="C106" s="7" t="s">
        <v>257</v>
      </c>
      <c r="D106" s="7" t="s">
        <v>257</v>
      </c>
      <c r="E106" s="8">
        <f t="shared" si="5"/>
        <v>34075455</v>
      </c>
      <c r="F106" s="9">
        <v>2839621.25</v>
      </c>
      <c r="G106" s="9">
        <v>2839621.25</v>
      </c>
      <c r="H106" s="9">
        <v>2839621.25</v>
      </c>
      <c r="I106" s="9">
        <v>2839621.25</v>
      </c>
      <c r="J106" s="9">
        <v>2839621.25</v>
      </c>
      <c r="K106" s="9">
        <v>2839621.25</v>
      </c>
      <c r="L106" s="9">
        <v>2839621.25</v>
      </c>
      <c r="M106" s="9">
        <v>2839621.25</v>
      </c>
      <c r="N106" s="9">
        <v>2839621.25</v>
      </c>
      <c r="O106" s="9">
        <v>2839621.25</v>
      </c>
      <c r="P106" s="9">
        <v>2839621.25</v>
      </c>
      <c r="Q106" s="9">
        <v>2839621.25</v>
      </c>
      <c r="R106" s="1">
        <f t="shared" si="6"/>
        <v>8518863.75</v>
      </c>
      <c r="S106" s="1">
        <f t="shared" si="7"/>
        <v>17037727.5</v>
      </c>
      <c r="T106" s="1">
        <f t="shared" si="8"/>
        <v>25556591.25</v>
      </c>
      <c r="U106" s="1">
        <f t="shared" si="9"/>
        <v>34075455</v>
      </c>
    </row>
    <row r="107" spans="1:21">
      <c r="A107" s="15" t="s">
        <v>608</v>
      </c>
      <c r="B107" s="6" t="s">
        <v>258</v>
      </c>
      <c r="C107" s="7" t="s">
        <v>259</v>
      </c>
      <c r="D107" s="7" t="s">
        <v>259</v>
      </c>
      <c r="E107" s="8">
        <f t="shared" si="5"/>
        <v>5278930</v>
      </c>
      <c r="F107" s="9">
        <v>439910.83</v>
      </c>
      <c r="G107" s="9">
        <v>439910.83</v>
      </c>
      <c r="H107" s="9">
        <v>439910.83</v>
      </c>
      <c r="I107" s="9">
        <v>439910.83</v>
      </c>
      <c r="J107" s="9">
        <v>439910.83</v>
      </c>
      <c r="K107" s="9">
        <v>439910.83</v>
      </c>
      <c r="L107" s="9">
        <v>439910.83</v>
      </c>
      <c r="M107" s="9">
        <v>439910.83</v>
      </c>
      <c r="N107" s="9">
        <v>439910.83</v>
      </c>
      <c r="O107" s="9">
        <v>439910.83</v>
      </c>
      <c r="P107" s="9">
        <v>439910.83</v>
      </c>
      <c r="Q107" s="9">
        <v>439910.87</v>
      </c>
      <c r="R107" s="1">
        <f t="shared" si="6"/>
        <v>1319732.49</v>
      </c>
      <c r="S107" s="1">
        <f t="shared" si="7"/>
        <v>2639464.98</v>
      </c>
      <c r="T107" s="1">
        <f t="shared" si="8"/>
        <v>3959197.4699999997</v>
      </c>
      <c r="U107" s="1">
        <f t="shared" si="9"/>
        <v>5278930</v>
      </c>
    </row>
    <row r="108" spans="1:21">
      <c r="A108" s="15" t="s">
        <v>609</v>
      </c>
      <c r="B108" s="6" t="s">
        <v>260</v>
      </c>
      <c r="C108" s="7" t="s">
        <v>261</v>
      </c>
      <c r="D108" s="7" t="s">
        <v>261</v>
      </c>
      <c r="E108" s="8">
        <f t="shared" si="5"/>
        <v>44366093.000000015</v>
      </c>
      <c r="F108" s="9">
        <v>3697174.42</v>
      </c>
      <c r="G108" s="9">
        <v>3697174.42</v>
      </c>
      <c r="H108" s="9">
        <v>3697174.42</v>
      </c>
      <c r="I108" s="9">
        <v>3697174.42</v>
      </c>
      <c r="J108" s="9">
        <v>3697174.42</v>
      </c>
      <c r="K108" s="9">
        <v>3697174.42</v>
      </c>
      <c r="L108" s="9">
        <v>3697174.42</v>
      </c>
      <c r="M108" s="9">
        <v>3697174.42</v>
      </c>
      <c r="N108" s="9">
        <v>3697174.42</v>
      </c>
      <c r="O108" s="9">
        <v>3697174.42</v>
      </c>
      <c r="P108" s="9">
        <v>3697174.42</v>
      </c>
      <c r="Q108" s="9">
        <v>3697174.38</v>
      </c>
      <c r="R108" s="1">
        <f t="shared" si="6"/>
        <v>11091523.26</v>
      </c>
      <c r="S108" s="1">
        <f t="shared" si="7"/>
        <v>22183046.52</v>
      </c>
      <c r="T108" s="1">
        <f t="shared" si="8"/>
        <v>33274569.780000001</v>
      </c>
      <c r="U108" s="1">
        <f t="shared" si="9"/>
        <v>44366093</v>
      </c>
    </row>
    <row r="109" spans="1:21">
      <c r="A109" s="15" t="s">
        <v>610</v>
      </c>
      <c r="B109" s="6" t="s">
        <v>262</v>
      </c>
      <c r="C109" s="7" t="s">
        <v>263</v>
      </c>
      <c r="D109" s="7" t="s">
        <v>263</v>
      </c>
      <c r="E109" s="8">
        <f t="shared" si="5"/>
        <v>12470003.000000002</v>
      </c>
      <c r="F109" s="9">
        <v>1039166.92</v>
      </c>
      <c r="G109" s="9">
        <v>1039166.92</v>
      </c>
      <c r="H109" s="9">
        <v>1039166.92</v>
      </c>
      <c r="I109" s="9">
        <v>1039166.92</v>
      </c>
      <c r="J109" s="9">
        <v>1039166.92</v>
      </c>
      <c r="K109" s="9">
        <v>1039166.92</v>
      </c>
      <c r="L109" s="9">
        <v>1039166.92</v>
      </c>
      <c r="M109" s="9">
        <v>1039166.92</v>
      </c>
      <c r="N109" s="9">
        <v>1039166.92</v>
      </c>
      <c r="O109" s="9">
        <v>1039166.92</v>
      </c>
      <c r="P109" s="9">
        <v>1039166.92</v>
      </c>
      <c r="Q109" s="9">
        <v>1039166.88</v>
      </c>
      <c r="R109" s="1">
        <f t="shared" si="6"/>
        <v>3117500.7600000002</v>
      </c>
      <c r="S109" s="1">
        <f t="shared" si="7"/>
        <v>6235001.5200000005</v>
      </c>
      <c r="T109" s="1">
        <f t="shared" si="8"/>
        <v>9352502.2800000012</v>
      </c>
      <c r="U109" s="1">
        <f t="shared" si="9"/>
        <v>12470003.000000002</v>
      </c>
    </row>
    <row r="110" spans="1:21">
      <c r="A110" s="15" t="s">
        <v>611</v>
      </c>
      <c r="B110" s="6" t="s">
        <v>264</v>
      </c>
      <c r="C110" s="7" t="s">
        <v>265</v>
      </c>
      <c r="D110" s="7" t="s">
        <v>265</v>
      </c>
      <c r="E110" s="8">
        <f t="shared" si="5"/>
        <v>20694610.999999996</v>
      </c>
      <c r="F110" s="9">
        <v>1724550.92</v>
      </c>
      <c r="G110" s="9">
        <v>1724550.92</v>
      </c>
      <c r="H110" s="9">
        <v>1724550.92</v>
      </c>
      <c r="I110" s="9">
        <v>1724550.92</v>
      </c>
      <c r="J110" s="9">
        <v>1724550.92</v>
      </c>
      <c r="K110" s="9">
        <v>1724550.92</v>
      </c>
      <c r="L110" s="9">
        <v>1724550.92</v>
      </c>
      <c r="M110" s="9">
        <v>1724550.92</v>
      </c>
      <c r="N110" s="9">
        <v>1724550.92</v>
      </c>
      <c r="O110" s="9">
        <v>1724550.92</v>
      </c>
      <c r="P110" s="9">
        <v>1724550.92</v>
      </c>
      <c r="Q110" s="9">
        <v>1724550.88</v>
      </c>
      <c r="R110" s="1">
        <f t="shared" si="6"/>
        <v>5173652.76</v>
      </c>
      <c r="S110" s="1">
        <f t="shared" si="7"/>
        <v>10347305.52</v>
      </c>
      <c r="T110" s="1">
        <f t="shared" si="8"/>
        <v>15520958.279999999</v>
      </c>
      <c r="U110" s="1">
        <f t="shared" si="9"/>
        <v>20694611</v>
      </c>
    </row>
    <row r="111" spans="1:21">
      <c r="A111" s="15" t="s">
        <v>612</v>
      </c>
      <c r="B111" s="6" t="s">
        <v>266</v>
      </c>
      <c r="C111" s="7" t="s">
        <v>267</v>
      </c>
      <c r="D111" s="7" t="s">
        <v>267</v>
      </c>
      <c r="E111" s="8">
        <f t="shared" si="5"/>
        <v>21080367</v>
      </c>
      <c r="F111" s="9">
        <v>1756697.25</v>
      </c>
      <c r="G111" s="9">
        <v>1756697.25</v>
      </c>
      <c r="H111" s="9">
        <v>1756697.25</v>
      </c>
      <c r="I111" s="9">
        <v>1756697.25</v>
      </c>
      <c r="J111" s="9">
        <v>1756697.25</v>
      </c>
      <c r="K111" s="9">
        <v>1756697.25</v>
      </c>
      <c r="L111" s="9">
        <v>1756697.25</v>
      </c>
      <c r="M111" s="9">
        <v>1756697.25</v>
      </c>
      <c r="N111" s="9">
        <v>1756697.25</v>
      </c>
      <c r="O111" s="9">
        <v>1756697.25</v>
      </c>
      <c r="P111" s="9">
        <v>1756697.25</v>
      </c>
      <c r="Q111" s="9">
        <v>1756697.25</v>
      </c>
      <c r="R111" s="1">
        <f t="shared" si="6"/>
        <v>5270091.75</v>
      </c>
      <c r="S111" s="1">
        <f t="shared" si="7"/>
        <v>10540183.5</v>
      </c>
      <c r="T111" s="1">
        <f t="shared" si="8"/>
        <v>15810275.25</v>
      </c>
      <c r="U111" s="1">
        <f t="shared" si="9"/>
        <v>21080367</v>
      </c>
    </row>
    <row r="112" spans="1:21" ht="22.5">
      <c r="A112" s="15" t="s">
        <v>613</v>
      </c>
      <c r="B112" s="6" t="s">
        <v>268</v>
      </c>
      <c r="C112" s="7" t="s">
        <v>269</v>
      </c>
      <c r="D112" s="7" t="s">
        <v>269</v>
      </c>
      <c r="E112" s="8">
        <f t="shared" si="5"/>
        <v>52223661</v>
      </c>
      <c r="F112" s="9">
        <v>4351971.75</v>
      </c>
      <c r="G112" s="9">
        <v>4351971.75</v>
      </c>
      <c r="H112" s="9">
        <v>4351971.75</v>
      </c>
      <c r="I112" s="9">
        <v>4351971.75</v>
      </c>
      <c r="J112" s="9">
        <v>4351971.75</v>
      </c>
      <c r="K112" s="9">
        <v>4351971.75</v>
      </c>
      <c r="L112" s="9">
        <v>4351971.75</v>
      </c>
      <c r="M112" s="9">
        <v>4351971.75</v>
      </c>
      <c r="N112" s="9">
        <v>4351971.75</v>
      </c>
      <c r="O112" s="9">
        <v>4351971.75</v>
      </c>
      <c r="P112" s="9">
        <v>4351971.75</v>
      </c>
      <c r="Q112" s="9">
        <v>4351971.75</v>
      </c>
      <c r="R112" s="1">
        <f t="shared" si="6"/>
        <v>13055915.25</v>
      </c>
      <c r="S112" s="1">
        <f t="shared" si="7"/>
        <v>26111830.5</v>
      </c>
      <c r="T112" s="1">
        <f t="shared" si="8"/>
        <v>39167745.75</v>
      </c>
      <c r="U112" s="1">
        <f t="shared" si="9"/>
        <v>52223661</v>
      </c>
    </row>
    <row r="113" spans="1:21">
      <c r="A113" s="15" t="s">
        <v>614</v>
      </c>
      <c r="B113" s="6" t="s">
        <v>270</v>
      </c>
      <c r="C113" s="7" t="s">
        <v>271</v>
      </c>
      <c r="D113" s="7" t="s">
        <v>271</v>
      </c>
      <c r="E113" s="8">
        <f t="shared" si="5"/>
        <v>19264921.999999996</v>
      </c>
      <c r="F113" s="9">
        <v>1605410.17</v>
      </c>
      <c r="G113" s="9">
        <v>1605410.17</v>
      </c>
      <c r="H113" s="9">
        <v>1605410.17</v>
      </c>
      <c r="I113" s="9">
        <v>1605410.17</v>
      </c>
      <c r="J113" s="9">
        <v>1605410.17</v>
      </c>
      <c r="K113" s="9">
        <v>1605410.17</v>
      </c>
      <c r="L113" s="9">
        <v>1605410.17</v>
      </c>
      <c r="M113" s="9">
        <v>1605410.17</v>
      </c>
      <c r="N113" s="9">
        <v>1605410.17</v>
      </c>
      <c r="O113" s="9">
        <v>1605410.17</v>
      </c>
      <c r="P113" s="9">
        <v>1605410.17</v>
      </c>
      <c r="Q113" s="9">
        <v>1605410.13</v>
      </c>
      <c r="R113" s="1">
        <f t="shared" si="6"/>
        <v>4816230.51</v>
      </c>
      <c r="S113" s="1">
        <f t="shared" si="7"/>
        <v>9632461.0199999996</v>
      </c>
      <c r="T113" s="1">
        <f t="shared" si="8"/>
        <v>14448691.529999999</v>
      </c>
      <c r="U113" s="1">
        <f t="shared" si="9"/>
        <v>19264922</v>
      </c>
    </row>
    <row r="114" spans="1:21">
      <c r="A114" s="15" t="s">
        <v>615</v>
      </c>
      <c r="B114" s="6" t="s">
        <v>272</v>
      </c>
      <c r="C114" s="7" t="s">
        <v>273</v>
      </c>
      <c r="D114" s="7" t="s">
        <v>273</v>
      </c>
      <c r="E114" s="8">
        <f t="shared" si="5"/>
        <v>9721881.9999999981</v>
      </c>
      <c r="F114" s="9">
        <v>810156.83</v>
      </c>
      <c r="G114" s="9">
        <v>810156.83</v>
      </c>
      <c r="H114" s="9">
        <v>810156.83</v>
      </c>
      <c r="I114" s="9">
        <v>810156.83</v>
      </c>
      <c r="J114" s="9">
        <v>810156.83</v>
      </c>
      <c r="K114" s="9">
        <v>810156.83</v>
      </c>
      <c r="L114" s="9">
        <v>810156.83</v>
      </c>
      <c r="M114" s="9">
        <v>810156.83</v>
      </c>
      <c r="N114" s="9">
        <v>810156.83</v>
      </c>
      <c r="O114" s="9">
        <v>810156.83</v>
      </c>
      <c r="P114" s="9">
        <v>810156.83</v>
      </c>
      <c r="Q114" s="9">
        <v>810156.87</v>
      </c>
      <c r="R114" s="1">
        <f t="shared" si="6"/>
        <v>2430470.4899999998</v>
      </c>
      <c r="S114" s="1">
        <f t="shared" si="7"/>
        <v>4860940.9799999995</v>
      </c>
      <c r="T114" s="1">
        <f t="shared" si="8"/>
        <v>7291411.4699999988</v>
      </c>
      <c r="U114" s="1">
        <f t="shared" si="9"/>
        <v>9721881.9999999981</v>
      </c>
    </row>
    <row r="115" spans="1:21">
      <c r="A115" s="15" t="s">
        <v>616</v>
      </c>
      <c r="B115" s="6" t="s">
        <v>274</v>
      </c>
      <c r="C115" s="7" t="s">
        <v>275</v>
      </c>
      <c r="D115" s="7" t="s">
        <v>275</v>
      </c>
      <c r="E115" s="8">
        <f t="shared" si="5"/>
        <v>4811032</v>
      </c>
      <c r="F115" s="9">
        <v>400919.33</v>
      </c>
      <c r="G115" s="9">
        <v>400919.33</v>
      </c>
      <c r="H115" s="9">
        <v>400919.33</v>
      </c>
      <c r="I115" s="9">
        <v>400919.33</v>
      </c>
      <c r="J115" s="9">
        <v>400919.33</v>
      </c>
      <c r="K115" s="9">
        <v>400919.33</v>
      </c>
      <c r="L115" s="9">
        <v>400919.33</v>
      </c>
      <c r="M115" s="9">
        <v>400919.33</v>
      </c>
      <c r="N115" s="9">
        <v>400919.33</v>
      </c>
      <c r="O115" s="9">
        <v>400919.33</v>
      </c>
      <c r="P115" s="9">
        <v>400919.33</v>
      </c>
      <c r="Q115" s="9">
        <v>400919.37</v>
      </c>
      <c r="R115" s="1">
        <f t="shared" si="6"/>
        <v>1202757.99</v>
      </c>
      <c r="S115" s="1">
        <f t="shared" si="7"/>
        <v>2405515.98</v>
      </c>
      <c r="T115" s="1">
        <f t="shared" si="8"/>
        <v>3608273.9699999997</v>
      </c>
      <c r="U115" s="1">
        <f t="shared" si="9"/>
        <v>4811032</v>
      </c>
    </row>
    <row r="116" spans="1:21">
      <c r="A116" s="15" t="s">
        <v>617</v>
      </c>
      <c r="B116" s="6" t="s">
        <v>276</v>
      </c>
      <c r="C116" s="7" t="s">
        <v>277</v>
      </c>
      <c r="D116" s="7" t="s">
        <v>277</v>
      </c>
      <c r="E116" s="8">
        <f t="shared" si="5"/>
        <v>1759484859</v>
      </c>
      <c r="F116" s="9">
        <v>146623738.25</v>
      </c>
      <c r="G116" s="9">
        <v>146623738.25</v>
      </c>
      <c r="H116" s="9">
        <v>146623738.25</v>
      </c>
      <c r="I116" s="9">
        <v>146623738.25</v>
      </c>
      <c r="J116" s="9">
        <v>146623738.25</v>
      </c>
      <c r="K116" s="9">
        <v>146623738.25</v>
      </c>
      <c r="L116" s="9">
        <v>146623738.25</v>
      </c>
      <c r="M116" s="9">
        <v>146623738.25</v>
      </c>
      <c r="N116" s="9">
        <v>146623738.25</v>
      </c>
      <c r="O116" s="9">
        <v>146623738.25</v>
      </c>
      <c r="P116" s="9">
        <v>146623738.25</v>
      </c>
      <c r="Q116" s="9">
        <v>146623738.25</v>
      </c>
      <c r="R116" s="1">
        <f t="shared" si="6"/>
        <v>439871214.75</v>
      </c>
      <c r="S116" s="1">
        <f t="shared" si="7"/>
        <v>879742429.5</v>
      </c>
      <c r="T116" s="1">
        <f t="shared" si="8"/>
        <v>1319613644.25</v>
      </c>
      <c r="U116" s="1">
        <f t="shared" si="9"/>
        <v>1759484859</v>
      </c>
    </row>
    <row r="117" spans="1:21">
      <c r="A117" s="15" t="s">
        <v>618</v>
      </c>
      <c r="B117" s="6" t="s">
        <v>278</v>
      </c>
      <c r="C117" s="7" t="s">
        <v>279</v>
      </c>
      <c r="D117" s="7" t="s">
        <v>279</v>
      </c>
      <c r="E117" s="8">
        <f t="shared" si="5"/>
        <v>60298541.000000015</v>
      </c>
      <c r="F117" s="9">
        <v>5024878.42</v>
      </c>
      <c r="G117" s="9">
        <v>5024878.42</v>
      </c>
      <c r="H117" s="9">
        <v>5024878.42</v>
      </c>
      <c r="I117" s="9">
        <v>5024878.42</v>
      </c>
      <c r="J117" s="9">
        <v>5024878.42</v>
      </c>
      <c r="K117" s="9">
        <v>5024878.42</v>
      </c>
      <c r="L117" s="9">
        <v>5024878.42</v>
      </c>
      <c r="M117" s="9">
        <v>5024878.42</v>
      </c>
      <c r="N117" s="9">
        <v>5024878.42</v>
      </c>
      <c r="O117" s="9">
        <v>5024878.42</v>
      </c>
      <c r="P117" s="9">
        <v>5024878.42</v>
      </c>
      <c r="Q117" s="9">
        <v>5024878.38</v>
      </c>
      <c r="R117" s="1">
        <f t="shared" si="6"/>
        <v>15074635.26</v>
      </c>
      <c r="S117" s="1">
        <f t="shared" si="7"/>
        <v>30149270.52</v>
      </c>
      <c r="T117" s="1">
        <f t="shared" si="8"/>
        <v>45223905.780000001</v>
      </c>
      <c r="U117" s="1">
        <f t="shared" si="9"/>
        <v>60298541</v>
      </c>
    </row>
    <row r="118" spans="1:21">
      <c r="A118" s="15" t="s">
        <v>619</v>
      </c>
      <c r="B118" s="6" t="s">
        <v>280</v>
      </c>
      <c r="C118" s="7" t="s">
        <v>281</v>
      </c>
      <c r="D118" s="7" t="s">
        <v>281</v>
      </c>
      <c r="E118" s="8">
        <f t="shared" si="5"/>
        <v>23764022.000000004</v>
      </c>
      <c r="F118" s="9">
        <v>1980335.17</v>
      </c>
      <c r="G118" s="9">
        <v>1980335.17</v>
      </c>
      <c r="H118" s="9">
        <v>1980335.17</v>
      </c>
      <c r="I118" s="9">
        <v>1980335.17</v>
      </c>
      <c r="J118" s="9">
        <v>1980335.17</v>
      </c>
      <c r="K118" s="9">
        <v>1980335.17</v>
      </c>
      <c r="L118" s="9">
        <v>1980335.17</v>
      </c>
      <c r="M118" s="9">
        <v>1980335.17</v>
      </c>
      <c r="N118" s="9">
        <v>1980335.17</v>
      </c>
      <c r="O118" s="9">
        <v>1980335.17</v>
      </c>
      <c r="P118" s="9">
        <v>1980335.17</v>
      </c>
      <c r="Q118" s="9">
        <v>1980335.13</v>
      </c>
      <c r="R118" s="1">
        <f t="shared" si="6"/>
        <v>5941005.5099999998</v>
      </c>
      <c r="S118" s="1">
        <f t="shared" si="7"/>
        <v>11882011.02</v>
      </c>
      <c r="T118" s="1">
        <f t="shared" si="8"/>
        <v>17823016.530000001</v>
      </c>
      <c r="U118" s="1">
        <f t="shared" si="9"/>
        <v>23764022</v>
      </c>
    </row>
    <row r="119" spans="1:21" ht="22.5">
      <c r="A119" s="15" t="s">
        <v>620</v>
      </c>
      <c r="B119" s="6" t="s">
        <v>282</v>
      </c>
      <c r="C119" s="7" t="s">
        <v>283</v>
      </c>
      <c r="D119" s="7" t="s">
        <v>283</v>
      </c>
      <c r="E119" s="8">
        <f t="shared" si="5"/>
        <v>16586466</v>
      </c>
      <c r="F119" s="9">
        <v>1382205.5</v>
      </c>
      <c r="G119" s="9">
        <v>1382205.5</v>
      </c>
      <c r="H119" s="9">
        <v>1382205.5</v>
      </c>
      <c r="I119" s="9">
        <v>1382205.5</v>
      </c>
      <c r="J119" s="9">
        <v>1382205.5</v>
      </c>
      <c r="K119" s="9">
        <v>1382205.5</v>
      </c>
      <c r="L119" s="9">
        <v>1382205.5</v>
      </c>
      <c r="M119" s="9">
        <v>1382205.5</v>
      </c>
      <c r="N119" s="9">
        <v>1382205.5</v>
      </c>
      <c r="O119" s="9">
        <v>1382205.5</v>
      </c>
      <c r="P119" s="9">
        <v>1382205.5</v>
      </c>
      <c r="Q119" s="9">
        <v>1382205.5</v>
      </c>
      <c r="R119" s="1">
        <f t="shared" si="6"/>
        <v>4146616.5</v>
      </c>
      <c r="S119" s="1">
        <f t="shared" si="7"/>
        <v>8293233</v>
      </c>
      <c r="T119" s="1">
        <f t="shared" si="8"/>
        <v>12439849.5</v>
      </c>
      <c r="U119" s="1">
        <f t="shared" si="9"/>
        <v>16586466</v>
      </c>
    </row>
    <row r="120" spans="1:21" ht="22.5">
      <c r="A120" s="15" t="s">
        <v>621</v>
      </c>
      <c r="B120" s="6" t="s">
        <v>284</v>
      </c>
      <c r="C120" s="7" t="s">
        <v>285</v>
      </c>
      <c r="D120" s="7" t="s">
        <v>285</v>
      </c>
      <c r="E120" s="8">
        <f t="shared" si="5"/>
        <v>31215038.000000004</v>
      </c>
      <c r="F120" s="9">
        <v>2601253.17</v>
      </c>
      <c r="G120" s="9">
        <v>2601253.17</v>
      </c>
      <c r="H120" s="9">
        <v>2601253.17</v>
      </c>
      <c r="I120" s="9">
        <v>2601253.17</v>
      </c>
      <c r="J120" s="9">
        <v>2601253.17</v>
      </c>
      <c r="K120" s="9">
        <v>2601253.17</v>
      </c>
      <c r="L120" s="9">
        <v>2601253.17</v>
      </c>
      <c r="M120" s="9">
        <v>2601253.17</v>
      </c>
      <c r="N120" s="9">
        <v>2601253.17</v>
      </c>
      <c r="O120" s="9">
        <v>2601253.17</v>
      </c>
      <c r="P120" s="9">
        <v>2601253.17</v>
      </c>
      <c r="Q120" s="9">
        <v>2601253.13</v>
      </c>
      <c r="R120" s="1">
        <f t="shared" si="6"/>
        <v>7803759.5099999998</v>
      </c>
      <c r="S120" s="1">
        <f t="shared" si="7"/>
        <v>15607519.02</v>
      </c>
      <c r="T120" s="1">
        <f t="shared" si="8"/>
        <v>23411278.530000001</v>
      </c>
      <c r="U120" s="1">
        <f t="shared" si="9"/>
        <v>31215038</v>
      </c>
    </row>
    <row r="121" spans="1:21" ht="22.5">
      <c r="A121" s="15" t="s">
        <v>622</v>
      </c>
      <c r="B121" s="6" t="s">
        <v>286</v>
      </c>
      <c r="C121" s="7" t="s">
        <v>287</v>
      </c>
      <c r="D121" s="7" t="s">
        <v>287</v>
      </c>
      <c r="E121" s="8">
        <f t="shared" si="5"/>
        <v>160590928</v>
      </c>
      <c r="F121" s="9">
        <v>13382577.33</v>
      </c>
      <c r="G121" s="9">
        <v>13382577.33</v>
      </c>
      <c r="H121" s="9">
        <v>13382577.33</v>
      </c>
      <c r="I121" s="9">
        <v>13382577.33</v>
      </c>
      <c r="J121" s="9">
        <v>13382577.33</v>
      </c>
      <c r="K121" s="9">
        <v>13382577.33</v>
      </c>
      <c r="L121" s="9">
        <v>13382577.33</v>
      </c>
      <c r="M121" s="9">
        <v>13382577.33</v>
      </c>
      <c r="N121" s="9">
        <v>13382577.33</v>
      </c>
      <c r="O121" s="9">
        <v>13382577.33</v>
      </c>
      <c r="P121" s="9">
        <v>13382577.33</v>
      </c>
      <c r="Q121" s="9">
        <v>13382577.369999999</v>
      </c>
      <c r="R121" s="1">
        <f t="shared" si="6"/>
        <v>40147731.990000002</v>
      </c>
      <c r="S121" s="1">
        <f t="shared" si="7"/>
        <v>80295463.980000004</v>
      </c>
      <c r="T121" s="1">
        <f t="shared" si="8"/>
        <v>120443195.97</v>
      </c>
      <c r="U121" s="1">
        <f t="shared" si="9"/>
        <v>160590928</v>
      </c>
    </row>
    <row r="122" spans="1:21" ht="22.5">
      <c r="A122" s="15" t="s">
        <v>623</v>
      </c>
      <c r="B122" s="6" t="s">
        <v>288</v>
      </c>
      <c r="C122" s="7" t="s">
        <v>289</v>
      </c>
      <c r="D122" s="7" t="s">
        <v>289</v>
      </c>
      <c r="E122" s="8">
        <f t="shared" si="5"/>
        <v>6174175</v>
      </c>
      <c r="F122" s="9">
        <v>514514.58</v>
      </c>
      <c r="G122" s="9">
        <v>514514.58</v>
      </c>
      <c r="H122" s="9">
        <v>514514.58</v>
      </c>
      <c r="I122" s="9">
        <v>514514.58</v>
      </c>
      <c r="J122" s="9">
        <v>514514.58</v>
      </c>
      <c r="K122" s="9">
        <v>514514.58</v>
      </c>
      <c r="L122" s="9">
        <v>514514.58</v>
      </c>
      <c r="M122" s="9">
        <v>514514.58</v>
      </c>
      <c r="N122" s="9">
        <v>514514.58</v>
      </c>
      <c r="O122" s="9">
        <v>514514.58</v>
      </c>
      <c r="P122" s="9">
        <v>514514.58</v>
      </c>
      <c r="Q122" s="9">
        <v>514514.62</v>
      </c>
      <c r="R122" s="1">
        <f t="shared" si="6"/>
        <v>1543543.74</v>
      </c>
      <c r="S122" s="1">
        <f t="shared" si="7"/>
        <v>3087087.48</v>
      </c>
      <c r="T122" s="1">
        <f t="shared" si="8"/>
        <v>4630631.22</v>
      </c>
      <c r="U122" s="1">
        <f t="shared" si="9"/>
        <v>6174175</v>
      </c>
    </row>
    <row r="123" spans="1:21" ht="45">
      <c r="A123" s="15" t="s">
        <v>624</v>
      </c>
      <c r="B123" s="6" t="s">
        <v>290</v>
      </c>
      <c r="C123" s="7" t="s">
        <v>291</v>
      </c>
      <c r="D123" s="7" t="s">
        <v>291</v>
      </c>
      <c r="E123" s="8">
        <f t="shared" si="5"/>
        <v>1320512</v>
      </c>
      <c r="F123" s="9">
        <v>110042.67</v>
      </c>
      <c r="G123" s="9">
        <v>110042.67</v>
      </c>
      <c r="H123" s="9">
        <v>110042.67</v>
      </c>
      <c r="I123" s="9">
        <v>110042.67</v>
      </c>
      <c r="J123" s="9">
        <v>110042.67</v>
      </c>
      <c r="K123" s="9">
        <v>110042.67</v>
      </c>
      <c r="L123" s="9">
        <v>110042.67</v>
      </c>
      <c r="M123" s="9">
        <v>110042.67</v>
      </c>
      <c r="N123" s="9">
        <v>110042.67</v>
      </c>
      <c r="O123" s="9">
        <v>110042.67</v>
      </c>
      <c r="P123" s="9">
        <v>110042.67</v>
      </c>
      <c r="Q123" s="9">
        <v>110042.63</v>
      </c>
      <c r="R123" s="1">
        <f t="shared" si="6"/>
        <v>330128.01</v>
      </c>
      <c r="S123" s="1">
        <f t="shared" si="7"/>
        <v>660256.02</v>
      </c>
      <c r="T123" s="1">
        <f t="shared" si="8"/>
        <v>990384.03</v>
      </c>
      <c r="U123" s="1">
        <f t="shared" si="9"/>
        <v>1320512</v>
      </c>
    </row>
    <row r="124" spans="1:21" ht="33.75">
      <c r="A124" s="15" t="s">
        <v>625</v>
      </c>
      <c r="B124" s="6" t="s">
        <v>292</v>
      </c>
      <c r="C124" s="7" t="s">
        <v>293</v>
      </c>
      <c r="D124" s="7" t="s">
        <v>293</v>
      </c>
      <c r="E124" s="8">
        <f t="shared" si="5"/>
        <v>11503014</v>
      </c>
      <c r="F124" s="9">
        <v>958584.5</v>
      </c>
      <c r="G124" s="9">
        <v>958584.5</v>
      </c>
      <c r="H124" s="9">
        <v>958584.5</v>
      </c>
      <c r="I124" s="9">
        <v>958584.5</v>
      </c>
      <c r="J124" s="9">
        <v>958584.5</v>
      </c>
      <c r="K124" s="9">
        <v>958584.5</v>
      </c>
      <c r="L124" s="9">
        <v>958584.5</v>
      </c>
      <c r="M124" s="9">
        <v>958584.5</v>
      </c>
      <c r="N124" s="9">
        <v>958584.5</v>
      </c>
      <c r="O124" s="9">
        <v>958584.5</v>
      </c>
      <c r="P124" s="9">
        <v>958584.5</v>
      </c>
      <c r="Q124" s="9">
        <v>958584.5</v>
      </c>
      <c r="R124" s="1">
        <f t="shared" si="6"/>
        <v>2875753.5</v>
      </c>
      <c r="S124" s="1">
        <f t="shared" si="7"/>
        <v>5751507</v>
      </c>
      <c r="T124" s="1">
        <f t="shared" si="8"/>
        <v>8627260.5</v>
      </c>
      <c r="U124" s="1">
        <f t="shared" si="9"/>
        <v>11503014</v>
      </c>
    </row>
    <row r="125" spans="1:21" ht="22.5">
      <c r="A125" s="15" t="s">
        <v>626</v>
      </c>
      <c r="B125" s="6" t="s">
        <v>294</v>
      </c>
      <c r="C125" s="7" t="s">
        <v>295</v>
      </c>
      <c r="D125" s="7" t="s">
        <v>295</v>
      </c>
      <c r="E125" s="8">
        <f t="shared" si="5"/>
        <v>3943861.0000000005</v>
      </c>
      <c r="F125" s="9">
        <v>328655.08</v>
      </c>
      <c r="G125" s="9">
        <v>328655.08</v>
      </c>
      <c r="H125" s="9">
        <v>328655.08</v>
      </c>
      <c r="I125" s="9">
        <v>328655.08</v>
      </c>
      <c r="J125" s="9">
        <v>328655.08</v>
      </c>
      <c r="K125" s="9">
        <v>328655.08</v>
      </c>
      <c r="L125" s="9">
        <v>328655.08</v>
      </c>
      <c r="M125" s="9">
        <v>328655.08</v>
      </c>
      <c r="N125" s="9">
        <v>328655.08</v>
      </c>
      <c r="O125" s="9">
        <v>328655.08</v>
      </c>
      <c r="P125" s="9">
        <v>328655.08</v>
      </c>
      <c r="Q125" s="9">
        <v>328655.12</v>
      </c>
      <c r="R125" s="1">
        <f t="shared" si="6"/>
        <v>985965.24</v>
      </c>
      <c r="S125" s="1">
        <f t="shared" si="7"/>
        <v>1971930.48</v>
      </c>
      <c r="T125" s="1">
        <f t="shared" si="8"/>
        <v>2957895.7199999997</v>
      </c>
      <c r="U125" s="1">
        <f t="shared" si="9"/>
        <v>3943861</v>
      </c>
    </row>
    <row r="126" spans="1:21" ht="22.5">
      <c r="A126" s="15" t="s">
        <v>627</v>
      </c>
      <c r="B126" s="6" t="s">
        <v>296</v>
      </c>
      <c r="C126" s="7" t="s">
        <v>297</v>
      </c>
      <c r="D126" s="7" t="s">
        <v>297</v>
      </c>
      <c r="E126" s="8">
        <f t="shared" si="5"/>
        <v>16588545</v>
      </c>
      <c r="F126" s="9">
        <v>1382378.75</v>
      </c>
      <c r="G126" s="9">
        <v>1382378.75</v>
      </c>
      <c r="H126" s="9">
        <v>1382378.75</v>
      </c>
      <c r="I126" s="9">
        <v>1382378.75</v>
      </c>
      <c r="J126" s="9">
        <v>1382378.75</v>
      </c>
      <c r="K126" s="9">
        <v>1382378.75</v>
      </c>
      <c r="L126" s="9">
        <v>1382378.75</v>
      </c>
      <c r="M126" s="9">
        <v>1382378.75</v>
      </c>
      <c r="N126" s="9">
        <v>1382378.75</v>
      </c>
      <c r="O126" s="9">
        <v>1382378.75</v>
      </c>
      <c r="P126" s="9">
        <v>1382378.75</v>
      </c>
      <c r="Q126" s="9">
        <v>1382378.75</v>
      </c>
      <c r="R126" s="1">
        <f t="shared" si="6"/>
        <v>4147136.25</v>
      </c>
      <c r="S126" s="1">
        <f t="shared" si="7"/>
        <v>8294272.5</v>
      </c>
      <c r="T126" s="1">
        <f t="shared" si="8"/>
        <v>12441408.75</v>
      </c>
      <c r="U126" s="1">
        <f t="shared" si="9"/>
        <v>16588545</v>
      </c>
    </row>
    <row r="127" spans="1:21" ht="33.75">
      <c r="A127" s="15" t="s">
        <v>628</v>
      </c>
      <c r="B127" s="6" t="s">
        <v>298</v>
      </c>
      <c r="C127" s="7" t="s">
        <v>299</v>
      </c>
      <c r="D127" s="7" t="s">
        <v>299</v>
      </c>
      <c r="E127" s="8">
        <f t="shared" si="5"/>
        <v>10055649</v>
      </c>
      <c r="F127" s="9">
        <v>837970.75</v>
      </c>
      <c r="G127" s="9">
        <v>837970.75</v>
      </c>
      <c r="H127" s="9">
        <v>837970.75</v>
      </c>
      <c r="I127" s="9">
        <v>837970.75</v>
      </c>
      <c r="J127" s="9">
        <v>837970.75</v>
      </c>
      <c r="K127" s="9">
        <v>837970.75</v>
      </c>
      <c r="L127" s="9">
        <v>837970.75</v>
      </c>
      <c r="M127" s="9">
        <v>837970.75</v>
      </c>
      <c r="N127" s="9">
        <v>837970.75</v>
      </c>
      <c r="O127" s="9">
        <v>837970.75</v>
      </c>
      <c r="P127" s="9">
        <v>837970.75</v>
      </c>
      <c r="Q127" s="9">
        <v>837970.75</v>
      </c>
      <c r="R127" s="1">
        <f t="shared" si="6"/>
        <v>2513912.25</v>
      </c>
      <c r="S127" s="1">
        <f t="shared" si="7"/>
        <v>5027824.5</v>
      </c>
      <c r="T127" s="1">
        <f t="shared" si="8"/>
        <v>7541736.75</v>
      </c>
      <c r="U127" s="1">
        <f t="shared" si="9"/>
        <v>10055649</v>
      </c>
    </row>
    <row r="128" spans="1:21" ht="33.75">
      <c r="A128" s="15" t="s">
        <v>629</v>
      </c>
      <c r="B128" s="6" t="s">
        <v>300</v>
      </c>
      <c r="C128" s="7" t="s">
        <v>301</v>
      </c>
      <c r="D128" s="7" t="s">
        <v>301</v>
      </c>
      <c r="E128" s="8">
        <f t="shared" si="5"/>
        <v>6859385</v>
      </c>
      <c r="F128" s="9">
        <v>571615.42000000004</v>
      </c>
      <c r="G128" s="9">
        <v>571615.42000000004</v>
      </c>
      <c r="H128" s="9">
        <v>571615.42000000004</v>
      </c>
      <c r="I128" s="9">
        <v>571615.42000000004</v>
      </c>
      <c r="J128" s="9">
        <v>571615.42000000004</v>
      </c>
      <c r="K128" s="9">
        <v>571615.42000000004</v>
      </c>
      <c r="L128" s="9">
        <v>571615.42000000004</v>
      </c>
      <c r="M128" s="9">
        <v>571615.42000000004</v>
      </c>
      <c r="N128" s="9">
        <v>571615.42000000004</v>
      </c>
      <c r="O128" s="9">
        <v>571615.42000000004</v>
      </c>
      <c r="P128" s="9">
        <v>571615.42000000004</v>
      </c>
      <c r="Q128" s="9">
        <v>571615.38</v>
      </c>
      <c r="R128" s="1">
        <f t="shared" si="6"/>
        <v>1714846.2600000002</v>
      </c>
      <c r="S128" s="1">
        <f t="shared" si="7"/>
        <v>3429692.5200000005</v>
      </c>
      <c r="T128" s="1">
        <f t="shared" si="8"/>
        <v>5144538.7800000012</v>
      </c>
      <c r="U128" s="1">
        <f t="shared" si="9"/>
        <v>6859385.0000000019</v>
      </c>
    </row>
    <row r="129" spans="1:21" ht="33.75">
      <c r="A129" s="15" t="s">
        <v>630</v>
      </c>
      <c r="B129" s="6" t="s">
        <v>302</v>
      </c>
      <c r="C129" s="7" t="s">
        <v>303</v>
      </c>
      <c r="D129" s="7" t="s">
        <v>303</v>
      </c>
      <c r="E129" s="8">
        <f t="shared" si="5"/>
        <v>3749422.9999999995</v>
      </c>
      <c r="F129" s="9">
        <v>312451.92</v>
      </c>
      <c r="G129" s="9">
        <v>312451.92</v>
      </c>
      <c r="H129" s="9">
        <v>312451.92</v>
      </c>
      <c r="I129" s="9">
        <v>312451.92</v>
      </c>
      <c r="J129" s="9">
        <v>312451.92</v>
      </c>
      <c r="K129" s="9">
        <v>312451.92</v>
      </c>
      <c r="L129" s="9">
        <v>312451.92</v>
      </c>
      <c r="M129" s="9">
        <v>312451.92</v>
      </c>
      <c r="N129" s="9">
        <v>312451.92</v>
      </c>
      <c r="O129" s="9">
        <v>312451.92</v>
      </c>
      <c r="P129" s="9">
        <v>312451.92</v>
      </c>
      <c r="Q129" s="9">
        <v>312451.88</v>
      </c>
      <c r="R129" s="1">
        <f t="shared" si="6"/>
        <v>937355.76</v>
      </c>
      <c r="S129" s="1">
        <f t="shared" si="7"/>
        <v>1874711.52</v>
      </c>
      <c r="T129" s="1">
        <f t="shared" si="8"/>
        <v>2812067.2800000003</v>
      </c>
      <c r="U129" s="1">
        <f t="shared" si="9"/>
        <v>3749423</v>
      </c>
    </row>
    <row r="130" spans="1:21" ht="22.5">
      <c r="A130" s="15" t="s">
        <v>631</v>
      </c>
      <c r="B130" s="6" t="s">
        <v>304</v>
      </c>
      <c r="C130" s="7" t="s">
        <v>305</v>
      </c>
      <c r="D130" s="7" t="s">
        <v>305</v>
      </c>
      <c r="E130" s="8">
        <f t="shared" si="5"/>
        <v>10858353.999999998</v>
      </c>
      <c r="F130" s="9">
        <v>904862.83</v>
      </c>
      <c r="G130" s="9">
        <v>904862.83</v>
      </c>
      <c r="H130" s="9">
        <v>904862.83</v>
      </c>
      <c r="I130" s="9">
        <v>904862.83</v>
      </c>
      <c r="J130" s="9">
        <v>904862.83</v>
      </c>
      <c r="K130" s="9">
        <v>904862.83</v>
      </c>
      <c r="L130" s="9">
        <v>904862.83</v>
      </c>
      <c r="M130" s="9">
        <v>904862.83</v>
      </c>
      <c r="N130" s="9">
        <v>904862.83</v>
      </c>
      <c r="O130" s="9">
        <v>904862.83</v>
      </c>
      <c r="P130" s="9">
        <v>904862.83</v>
      </c>
      <c r="Q130" s="9">
        <v>904862.87</v>
      </c>
      <c r="R130" s="1">
        <f t="shared" si="6"/>
        <v>2714588.4899999998</v>
      </c>
      <c r="S130" s="1">
        <f t="shared" si="7"/>
        <v>5429176.9799999995</v>
      </c>
      <c r="T130" s="1">
        <f t="shared" si="8"/>
        <v>8143765.4699999988</v>
      </c>
      <c r="U130" s="1">
        <f t="shared" si="9"/>
        <v>10858353.999999998</v>
      </c>
    </row>
    <row r="131" spans="1:21" ht="22.5">
      <c r="A131" s="15" t="s">
        <v>632</v>
      </c>
      <c r="B131" s="6" t="s">
        <v>306</v>
      </c>
      <c r="C131" s="7" t="s">
        <v>307</v>
      </c>
      <c r="D131" s="7" t="s">
        <v>307</v>
      </c>
      <c r="E131" s="8">
        <f t="shared" si="5"/>
        <v>14575544</v>
      </c>
      <c r="F131" s="9">
        <v>1214628.67</v>
      </c>
      <c r="G131" s="9">
        <v>1214628.67</v>
      </c>
      <c r="H131" s="9">
        <v>1214628.67</v>
      </c>
      <c r="I131" s="9">
        <v>1214628.67</v>
      </c>
      <c r="J131" s="9">
        <v>1214628.67</v>
      </c>
      <c r="K131" s="9">
        <v>1214628.67</v>
      </c>
      <c r="L131" s="9">
        <v>1214628.67</v>
      </c>
      <c r="M131" s="9">
        <v>1214628.67</v>
      </c>
      <c r="N131" s="9">
        <v>1214628.67</v>
      </c>
      <c r="O131" s="9">
        <v>1214628.67</v>
      </c>
      <c r="P131" s="9">
        <v>1214628.67</v>
      </c>
      <c r="Q131" s="9">
        <v>1214628.6299999999</v>
      </c>
      <c r="R131" s="1">
        <f t="shared" si="6"/>
        <v>3643886.01</v>
      </c>
      <c r="S131" s="1">
        <f t="shared" si="7"/>
        <v>7287772.0199999996</v>
      </c>
      <c r="T131" s="1">
        <f t="shared" si="8"/>
        <v>10931658.029999999</v>
      </c>
      <c r="U131" s="1">
        <f t="shared" si="9"/>
        <v>14575544</v>
      </c>
    </row>
    <row r="132" spans="1:21" ht="22.5">
      <c r="A132" s="15" t="s">
        <v>633</v>
      </c>
      <c r="B132" s="6" t="s">
        <v>308</v>
      </c>
      <c r="C132" s="7" t="s">
        <v>309</v>
      </c>
      <c r="D132" s="7" t="s">
        <v>309</v>
      </c>
      <c r="E132" s="8">
        <f t="shared" ref="E132:E195" si="10">SUM(F132:Q132)</f>
        <v>3747343.0000000005</v>
      </c>
      <c r="F132" s="9">
        <v>312278.58</v>
      </c>
      <c r="G132" s="9">
        <v>312278.58</v>
      </c>
      <c r="H132" s="9">
        <v>312278.58</v>
      </c>
      <c r="I132" s="9">
        <v>312278.58</v>
      </c>
      <c r="J132" s="9">
        <v>312278.58</v>
      </c>
      <c r="K132" s="9">
        <v>312278.58</v>
      </c>
      <c r="L132" s="9">
        <v>312278.58</v>
      </c>
      <c r="M132" s="9">
        <v>312278.58</v>
      </c>
      <c r="N132" s="9">
        <v>312278.58</v>
      </c>
      <c r="O132" s="9">
        <v>312278.58</v>
      </c>
      <c r="P132" s="9">
        <v>312278.58</v>
      </c>
      <c r="Q132" s="9">
        <v>312278.62</v>
      </c>
      <c r="R132" s="1">
        <f t="shared" ref="R132:R195" si="11">SUM(F132:H132)</f>
        <v>936835.74</v>
      </c>
      <c r="S132" s="1">
        <f t="shared" ref="S132:S195" si="12">SUM(I132:K132)+R132</f>
        <v>1873671.48</v>
      </c>
      <c r="T132" s="1">
        <f t="shared" ref="T132:T195" si="13">SUM(L132:N132)+S132</f>
        <v>2810507.2199999997</v>
      </c>
      <c r="U132" s="1">
        <f t="shared" ref="U132:U195" si="14">SUM(O132:Q132)+T132</f>
        <v>3747343</v>
      </c>
    </row>
    <row r="133" spans="1:21" ht="22.5">
      <c r="A133" s="15" t="s">
        <v>634</v>
      </c>
      <c r="B133" s="6" t="s">
        <v>310</v>
      </c>
      <c r="C133" s="7" t="s">
        <v>311</v>
      </c>
      <c r="D133" s="7" t="s">
        <v>311</v>
      </c>
      <c r="E133" s="8">
        <f t="shared" si="10"/>
        <v>1013778.9999999999</v>
      </c>
      <c r="F133" s="9">
        <v>84481.58</v>
      </c>
      <c r="G133" s="9">
        <v>84481.58</v>
      </c>
      <c r="H133" s="9">
        <v>84481.58</v>
      </c>
      <c r="I133" s="9">
        <v>84481.58</v>
      </c>
      <c r="J133" s="9">
        <v>84481.58</v>
      </c>
      <c r="K133" s="9">
        <v>84481.58</v>
      </c>
      <c r="L133" s="9">
        <v>84481.58</v>
      </c>
      <c r="M133" s="9">
        <v>84481.58</v>
      </c>
      <c r="N133" s="9">
        <v>84481.58</v>
      </c>
      <c r="O133" s="9">
        <v>84481.58</v>
      </c>
      <c r="P133" s="9">
        <v>84481.58</v>
      </c>
      <c r="Q133" s="9">
        <v>84481.62</v>
      </c>
      <c r="R133" s="1">
        <f t="shared" si="11"/>
        <v>253444.74</v>
      </c>
      <c r="S133" s="1">
        <f t="shared" si="12"/>
        <v>506889.48</v>
      </c>
      <c r="T133" s="1">
        <f t="shared" si="13"/>
        <v>760334.22</v>
      </c>
      <c r="U133" s="1">
        <f t="shared" si="14"/>
        <v>1013779</v>
      </c>
    </row>
    <row r="134" spans="1:21" ht="22.5">
      <c r="A134" s="15" t="s">
        <v>635</v>
      </c>
      <c r="B134" s="6" t="s">
        <v>312</v>
      </c>
      <c r="C134" s="7" t="s">
        <v>313</v>
      </c>
      <c r="D134" s="7" t="s">
        <v>313</v>
      </c>
      <c r="E134" s="8">
        <f t="shared" si="10"/>
        <v>161932236</v>
      </c>
      <c r="F134" s="9">
        <v>13494353</v>
      </c>
      <c r="G134" s="9">
        <v>13494353</v>
      </c>
      <c r="H134" s="9">
        <v>13494353</v>
      </c>
      <c r="I134" s="9">
        <v>13494353</v>
      </c>
      <c r="J134" s="9">
        <v>13494353</v>
      </c>
      <c r="K134" s="9">
        <v>13494353</v>
      </c>
      <c r="L134" s="9">
        <v>13494353</v>
      </c>
      <c r="M134" s="9">
        <v>13494353</v>
      </c>
      <c r="N134" s="9">
        <v>13494353</v>
      </c>
      <c r="O134" s="9">
        <v>13494353</v>
      </c>
      <c r="P134" s="9">
        <v>13494353</v>
      </c>
      <c r="Q134" s="9">
        <v>13494353</v>
      </c>
      <c r="R134" s="1">
        <f t="shared" si="11"/>
        <v>40483059</v>
      </c>
      <c r="S134" s="1">
        <f t="shared" si="12"/>
        <v>80966118</v>
      </c>
      <c r="T134" s="1">
        <f t="shared" si="13"/>
        <v>121449177</v>
      </c>
      <c r="U134" s="1">
        <f t="shared" si="14"/>
        <v>161932236</v>
      </c>
    </row>
    <row r="135" spans="1:21" ht="22.5">
      <c r="A135" s="15" t="s">
        <v>636</v>
      </c>
      <c r="B135" s="6" t="s">
        <v>314</v>
      </c>
      <c r="C135" s="7" t="s">
        <v>315</v>
      </c>
      <c r="D135" s="7" t="s">
        <v>315</v>
      </c>
      <c r="E135" s="8">
        <f t="shared" si="10"/>
        <v>719523</v>
      </c>
      <c r="F135" s="9">
        <v>59960.25</v>
      </c>
      <c r="G135" s="9">
        <v>59960.25</v>
      </c>
      <c r="H135" s="9">
        <v>59960.25</v>
      </c>
      <c r="I135" s="9">
        <v>59960.25</v>
      </c>
      <c r="J135" s="9">
        <v>59960.25</v>
      </c>
      <c r="K135" s="9">
        <v>59960.25</v>
      </c>
      <c r="L135" s="9">
        <v>59960.25</v>
      </c>
      <c r="M135" s="9">
        <v>59960.25</v>
      </c>
      <c r="N135" s="9">
        <v>59960.25</v>
      </c>
      <c r="O135" s="9">
        <v>59960.25</v>
      </c>
      <c r="P135" s="9">
        <v>59960.25</v>
      </c>
      <c r="Q135" s="9">
        <v>59960.25</v>
      </c>
      <c r="R135" s="1">
        <f t="shared" si="11"/>
        <v>179880.75</v>
      </c>
      <c r="S135" s="1">
        <f t="shared" si="12"/>
        <v>359761.5</v>
      </c>
      <c r="T135" s="1">
        <f t="shared" si="13"/>
        <v>539642.25</v>
      </c>
      <c r="U135" s="1">
        <f t="shared" si="14"/>
        <v>719523</v>
      </c>
    </row>
    <row r="136" spans="1:21" ht="33.75">
      <c r="A136" s="15" t="s">
        <v>637</v>
      </c>
      <c r="B136" s="6" t="s">
        <v>316</v>
      </c>
      <c r="C136" s="7" t="s">
        <v>317</v>
      </c>
      <c r="D136" s="7" t="s">
        <v>317</v>
      </c>
      <c r="E136" s="8">
        <f t="shared" si="10"/>
        <v>21808207.999999996</v>
      </c>
      <c r="F136" s="9">
        <v>1817350.67</v>
      </c>
      <c r="G136" s="9">
        <v>1817350.67</v>
      </c>
      <c r="H136" s="9">
        <v>1817350.67</v>
      </c>
      <c r="I136" s="9">
        <v>1817350.67</v>
      </c>
      <c r="J136" s="9">
        <v>1817350.67</v>
      </c>
      <c r="K136" s="9">
        <v>1817350.67</v>
      </c>
      <c r="L136" s="9">
        <v>1817350.67</v>
      </c>
      <c r="M136" s="9">
        <v>1817350.67</v>
      </c>
      <c r="N136" s="9">
        <v>1817350.67</v>
      </c>
      <c r="O136" s="9">
        <v>1817350.67</v>
      </c>
      <c r="P136" s="9">
        <v>1817350.67</v>
      </c>
      <c r="Q136" s="9">
        <v>1817350.63</v>
      </c>
      <c r="R136" s="1">
        <f t="shared" si="11"/>
        <v>5452052.0099999998</v>
      </c>
      <c r="S136" s="1">
        <f t="shared" si="12"/>
        <v>10904104.02</v>
      </c>
      <c r="T136" s="1">
        <f t="shared" si="13"/>
        <v>16356156.029999999</v>
      </c>
      <c r="U136" s="1">
        <f t="shared" si="14"/>
        <v>21808208</v>
      </c>
    </row>
    <row r="137" spans="1:21" ht="22.5">
      <c r="A137" s="15" t="s">
        <v>638</v>
      </c>
      <c r="B137" s="6" t="s">
        <v>318</v>
      </c>
      <c r="C137" s="7" t="s">
        <v>319</v>
      </c>
      <c r="D137" s="7" t="s">
        <v>319</v>
      </c>
      <c r="E137" s="8">
        <f t="shared" si="10"/>
        <v>546921</v>
      </c>
      <c r="F137" s="9">
        <v>45576.75</v>
      </c>
      <c r="G137" s="9">
        <v>45576.75</v>
      </c>
      <c r="H137" s="9">
        <v>45576.75</v>
      </c>
      <c r="I137" s="9">
        <v>45576.75</v>
      </c>
      <c r="J137" s="9">
        <v>45576.75</v>
      </c>
      <c r="K137" s="9">
        <v>45576.75</v>
      </c>
      <c r="L137" s="9">
        <v>45576.75</v>
      </c>
      <c r="M137" s="9">
        <v>45576.75</v>
      </c>
      <c r="N137" s="9">
        <v>45576.75</v>
      </c>
      <c r="O137" s="9">
        <v>45576.75</v>
      </c>
      <c r="P137" s="9">
        <v>45576.75</v>
      </c>
      <c r="Q137" s="9">
        <v>45576.75</v>
      </c>
      <c r="R137" s="1">
        <f t="shared" si="11"/>
        <v>136730.25</v>
      </c>
      <c r="S137" s="1">
        <f t="shared" si="12"/>
        <v>273460.5</v>
      </c>
      <c r="T137" s="1">
        <f t="shared" si="13"/>
        <v>410190.75</v>
      </c>
      <c r="U137" s="1">
        <f t="shared" si="14"/>
        <v>546921</v>
      </c>
    </row>
    <row r="138" spans="1:21" ht="22.5">
      <c r="A138" s="15" t="s">
        <v>639</v>
      </c>
      <c r="B138" s="6" t="s">
        <v>320</v>
      </c>
      <c r="C138" s="7" t="s">
        <v>321</v>
      </c>
      <c r="D138" s="7" t="s">
        <v>321</v>
      </c>
      <c r="E138" s="8">
        <f t="shared" si="10"/>
        <v>12956617</v>
      </c>
      <c r="F138" s="9">
        <v>1079718.08</v>
      </c>
      <c r="G138" s="9">
        <v>1079718.08</v>
      </c>
      <c r="H138" s="9">
        <v>1079718.08</v>
      </c>
      <c r="I138" s="9">
        <v>1079718.08</v>
      </c>
      <c r="J138" s="9">
        <v>1079718.08</v>
      </c>
      <c r="K138" s="9">
        <v>1079718.08</v>
      </c>
      <c r="L138" s="9">
        <v>1079718.08</v>
      </c>
      <c r="M138" s="9">
        <v>1079718.08</v>
      </c>
      <c r="N138" s="9">
        <v>1079718.08</v>
      </c>
      <c r="O138" s="9">
        <v>1079718.08</v>
      </c>
      <c r="P138" s="9">
        <v>1079718.08</v>
      </c>
      <c r="Q138" s="9">
        <v>1079718.1200000001</v>
      </c>
      <c r="R138" s="1">
        <f t="shared" si="11"/>
        <v>3239154.24</v>
      </c>
      <c r="S138" s="1">
        <f t="shared" si="12"/>
        <v>6478308.4800000004</v>
      </c>
      <c r="T138" s="1">
        <f t="shared" si="13"/>
        <v>9717462.7200000007</v>
      </c>
      <c r="U138" s="1">
        <f t="shared" si="14"/>
        <v>12956617</v>
      </c>
    </row>
    <row r="139" spans="1:21" ht="33.75">
      <c r="A139" s="15" t="s">
        <v>640</v>
      </c>
      <c r="B139" s="6" t="s">
        <v>322</v>
      </c>
      <c r="C139" s="7" t="s">
        <v>323</v>
      </c>
      <c r="D139" s="7" t="s">
        <v>323</v>
      </c>
      <c r="E139" s="8">
        <f t="shared" si="10"/>
        <v>10880189.000000002</v>
      </c>
      <c r="F139" s="9">
        <v>906682.42</v>
      </c>
      <c r="G139" s="9">
        <v>906682.42</v>
      </c>
      <c r="H139" s="9">
        <v>906682.42</v>
      </c>
      <c r="I139" s="9">
        <v>906682.42</v>
      </c>
      <c r="J139" s="9">
        <v>906682.42</v>
      </c>
      <c r="K139" s="9">
        <v>906682.42</v>
      </c>
      <c r="L139" s="9">
        <v>906682.42</v>
      </c>
      <c r="M139" s="9">
        <v>906682.42</v>
      </c>
      <c r="N139" s="9">
        <v>906682.42</v>
      </c>
      <c r="O139" s="9">
        <v>906682.42</v>
      </c>
      <c r="P139" s="9">
        <v>906682.42</v>
      </c>
      <c r="Q139" s="9">
        <v>906682.38</v>
      </c>
      <c r="R139" s="1">
        <f t="shared" si="11"/>
        <v>2720047.2600000002</v>
      </c>
      <c r="S139" s="1">
        <f t="shared" si="12"/>
        <v>5440094.5200000005</v>
      </c>
      <c r="T139" s="1">
        <f t="shared" si="13"/>
        <v>8160141.7800000012</v>
      </c>
      <c r="U139" s="1">
        <f t="shared" si="14"/>
        <v>10880189.000000002</v>
      </c>
    </row>
    <row r="140" spans="1:21" ht="33.75">
      <c r="A140" s="15" t="s">
        <v>641</v>
      </c>
      <c r="B140" s="6" t="s">
        <v>324</v>
      </c>
      <c r="C140" s="7" t="s">
        <v>325</v>
      </c>
      <c r="D140" s="7" t="s">
        <v>325</v>
      </c>
      <c r="E140" s="8">
        <f t="shared" si="10"/>
        <v>12248531.000000002</v>
      </c>
      <c r="F140" s="9">
        <v>1020710.92</v>
      </c>
      <c r="G140" s="9">
        <v>1020710.92</v>
      </c>
      <c r="H140" s="9">
        <v>1020710.92</v>
      </c>
      <c r="I140" s="9">
        <v>1020710.92</v>
      </c>
      <c r="J140" s="9">
        <v>1020710.92</v>
      </c>
      <c r="K140" s="9">
        <v>1020710.92</v>
      </c>
      <c r="L140" s="9">
        <v>1020710.92</v>
      </c>
      <c r="M140" s="9">
        <v>1020710.92</v>
      </c>
      <c r="N140" s="9">
        <v>1020710.92</v>
      </c>
      <c r="O140" s="9">
        <v>1020710.92</v>
      </c>
      <c r="P140" s="9">
        <v>1020710.92</v>
      </c>
      <c r="Q140" s="9">
        <v>1020710.88</v>
      </c>
      <c r="R140" s="1">
        <f t="shared" si="11"/>
        <v>3062132.7600000002</v>
      </c>
      <c r="S140" s="1">
        <f t="shared" si="12"/>
        <v>6124265.5200000005</v>
      </c>
      <c r="T140" s="1">
        <f t="shared" si="13"/>
        <v>9186398.2800000012</v>
      </c>
      <c r="U140" s="1">
        <f t="shared" si="14"/>
        <v>12248531.000000002</v>
      </c>
    </row>
    <row r="141" spans="1:21" ht="22.5">
      <c r="A141" s="15" t="s">
        <v>642</v>
      </c>
      <c r="B141" s="6" t="s">
        <v>326</v>
      </c>
      <c r="C141" s="7" t="s">
        <v>327</v>
      </c>
      <c r="D141" s="7" t="s">
        <v>327</v>
      </c>
      <c r="E141" s="8">
        <f t="shared" si="10"/>
        <v>3908508</v>
      </c>
      <c r="F141" s="9">
        <v>325709</v>
      </c>
      <c r="G141" s="9">
        <v>325709</v>
      </c>
      <c r="H141" s="9">
        <v>325709</v>
      </c>
      <c r="I141" s="9">
        <v>325709</v>
      </c>
      <c r="J141" s="9">
        <v>325709</v>
      </c>
      <c r="K141" s="9">
        <v>325709</v>
      </c>
      <c r="L141" s="9">
        <v>325709</v>
      </c>
      <c r="M141" s="9">
        <v>325709</v>
      </c>
      <c r="N141" s="9">
        <v>325709</v>
      </c>
      <c r="O141" s="9">
        <v>325709</v>
      </c>
      <c r="P141" s="9">
        <v>325709</v>
      </c>
      <c r="Q141" s="9">
        <v>325709</v>
      </c>
      <c r="R141" s="1">
        <f t="shared" si="11"/>
        <v>977127</v>
      </c>
      <c r="S141" s="1">
        <f t="shared" si="12"/>
        <v>1954254</v>
      </c>
      <c r="T141" s="1">
        <f t="shared" si="13"/>
        <v>2931381</v>
      </c>
      <c r="U141" s="1">
        <f t="shared" si="14"/>
        <v>3908508</v>
      </c>
    </row>
    <row r="142" spans="1:21" ht="22.5">
      <c r="A142" s="15" t="s">
        <v>643</v>
      </c>
      <c r="B142" s="6" t="s">
        <v>328</v>
      </c>
      <c r="C142" s="7" t="s">
        <v>329</v>
      </c>
      <c r="D142" s="7" t="s">
        <v>329</v>
      </c>
      <c r="E142" s="8">
        <f t="shared" si="10"/>
        <v>143938957</v>
      </c>
      <c r="F142" s="9">
        <v>11994913.08</v>
      </c>
      <c r="G142" s="9">
        <v>11994913.08</v>
      </c>
      <c r="H142" s="9">
        <v>11994913.08</v>
      </c>
      <c r="I142" s="9">
        <v>11994913.08</v>
      </c>
      <c r="J142" s="9">
        <v>11994913.08</v>
      </c>
      <c r="K142" s="9">
        <v>11994913.08</v>
      </c>
      <c r="L142" s="9">
        <v>11994913.08</v>
      </c>
      <c r="M142" s="9">
        <v>11994913.08</v>
      </c>
      <c r="N142" s="9">
        <v>11994913.08</v>
      </c>
      <c r="O142" s="9">
        <v>11994913.08</v>
      </c>
      <c r="P142" s="9">
        <v>11994913.08</v>
      </c>
      <c r="Q142" s="9">
        <v>11994913.119999999</v>
      </c>
      <c r="R142" s="1">
        <f t="shared" si="11"/>
        <v>35984739.240000002</v>
      </c>
      <c r="S142" s="1">
        <f t="shared" si="12"/>
        <v>71969478.480000004</v>
      </c>
      <c r="T142" s="1">
        <f t="shared" si="13"/>
        <v>107954217.72</v>
      </c>
      <c r="U142" s="1">
        <f t="shared" si="14"/>
        <v>143938957</v>
      </c>
    </row>
    <row r="143" spans="1:21" ht="33.75">
      <c r="A143" s="15" t="s">
        <v>644</v>
      </c>
      <c r="B143" s="6" t="s">
        <v>330</v>
      </c>
      <c r="C143" s="7" t="s">
        <v>331</v>
      </c>
      <c r="D143" s="7" t="s">
        <v>331</v>
      </c>
      <c r="E143" s="8">
        <f t="shared" si="10"/>
        <v>3626730</v>
      </c>
      <c r="F143" s="9">
        <v>302227.5</v>
      </c>
      <c r="G143" s="9">
        <v>302227.5</v>
      </c>
      <c r="H143" s="9">
        <v>302227.5</v>
      </c>
      <c r="I143" s="9">
        <v>302227.5</v>
      </c>
      <c r="J143" s="9">
        <v>302227.5</v>
      </c>
      <c r="K143" s="9">
        <v>302227.5</v>
      </c>
      <c r="L143" s="9">
        <v>302227.5</v>
      </c>
      <c r="M143" s="9">
        <v>302227.5</v>
      </c>
      <c r="N143" s="9">
        <v>302227.5</v>
      </c>
      <c r="O143" s="9">
        <v>302227.5</v>
      </c>
      <c r="P143" s="9">
        <v>302227.5</v>
      </c>
      <c r="Q143" s="9">
        <v>302227.5</v>
      </c>
      <c r="R143" s="1">
        <f t="shared" si="11"/>
        <v>906682.5</v>
      </c>
      <c r="S143" s="1">
        <f t="shared" si="12"/>
        <v>1813365</v>
      </c>
      <c r="T143" s="1">
        <f t="shared" si="13"/>
        <v>2720047.5</v>
      </c>
      <c r="U143" s="1">
        <f t="shared" si="14"/>
        <v>3626730</v>
      </c>
    </row>
    <row r="144" spans="1:21" ht="33.75">
      <c r="A144" s="15" t="s">
        <v>645</v>
      </c>
      <c r="B144" s="6" t="s">
        <v>332</v>
      </c>
      <c r="C144" s="7" t="s">
        <v>333</v>
      </c>
      <c r="D144" s="7" t="s">
        <v>333</v>
      </c>
      <c r="E144" s="8">
        <f t="shared" si="10"/>
        <v>31857618</v>
      </c>
      <c r="F144" s="9">
        <v>2654801.5</v>
      </c>
      <c r="G144" s="9">
        <v>2654801.5</v>
      </c>
      <c r="H144" s="9">
        <v>2654801.5</v>
      </c>
      <c r="I144" s="9">
        <v>2654801.5</v>
      </c>
      <c r="J144" s="9">
        <v>2654801.5</v>
      </c>
      <c r="K144" s="9">
        <v>2654801.5</v>
      </c>
      <c r="L144" s="9">
        <v>2654801.5</v>
      </c>
      <c r="M144" s="9">
        <v>2654801.5</v>
      </c>
      <c r="N144" s="9">
        <v>2654801.5</v>
      </c>
      <c r="O144" s="9">
        <v>2654801.5</v>
      </c>
      <c r="P144" s="9">
        <v>2654801.5</v>
      </c>
      <c r="Q144" s="9">
        <v>2654801.5</v>
      </c>
      <c r="R144" s="1">
        <f t="shared" si="11"/>
        <v>7964404.5</v>
      </c>
      <c r="S144" s="1">
        <f t="shared" si="12"/>
        <v>15928809</v>
      </c>
      <c r="T144" s="1">
        <f t="shared" si="13"/>
        <v>23893213.5</v>
      </c>
      <c r="U144" s="1">
        <f t="shared" si="14"/>
        <v>31857618</v>
      </c>
    </row>
    <row r="145" spans="1:21" ht="33.75">
      <c r="A145" s="15" t="s">
        <v>646</v>
      </c>
      <c r="B145" s="6" t="s">
        <v>334</v>
      </c>
      <c r="C145" s="7" t="s">
        <v>335</v>
      </c>
      <c r="D145" s="7" t="s">
        <v>335</v>
      </c>
      <c r="E145" s="8">
        <f t="shared" si="10"/>
        <v>36267297.999999993</v>
      </c>
      <c r="F145" s="9">
        <v>3022274.83</v>
      </c>
      <c r="G145" s="9">
        <v>3022274.83</v>
      </c>
      <c r="H145" s="9">
        <v>3022274.83</v>
      </c>
      <c r="I145" s="9">
        <v>3022274.83</v>
      </c>
      <c r="J145" s="9">
        <v>3022274.83</v>
      </c>
      <c r="K145" s="9">
        <v>3022274.83</v>
      </c>
      <c r="L145" s="9">
        <v>3022274.83</v>
      </c>
      <c r="M145" s="9">
        <v>3022274.83</v>
      </c>
      <c r="N145" s="9">
        <v>3022274.83</v>
      </c>
      <c r="O145" s="9">
        <v>3022274.83</v>
      </c>
      <c r="P145" s="9">
        <v>3022274.83</v>
      </c>
      <c r="Q145" s="9">
        <v>3022274.87</v>
      </c>
      <c r="R145" s="1">
        <f t="shared" si="11"/>
        <v>9066824.4900000002</v>
      </c>
      <c r="S145" s="1">
        <f t="shared" si="12"/>
        <v>18133648.98</v>
      </c>
      <c r="T145" s="1">
        <f t="shared" si="13"/>
        <v>27200473.469999999</v>
      </c>
      <c r="U145" s="1">
        <f t="shared" si="14"/>
        <v>36267298</v>
      </c>
    </row>
    <row r="146" spans="1:21" ht="33.75">
      <c r="A146" s="15" t="s">
        <v>647</v>
      </c>
      <c r="B146" s="6" t="s">
        <v>336</v>
      </c>
      <c r="C146" s="7" t="s">
        <v>337</v>
      </c>
      <c r="D146" s="7" t="s">
        <v>337</v>
      </c>
      <c r="E146" s="8">
        <f t="shared" si="10"/>
        <v>17457796</v>
      </c>
      <c r="F146" s="9">
        <v>1454816.33</v>
      </c>
      <c r="G146" s="9">
        <v>1454816.33</v>
      </c>
      <c r="H146" s="9">
        <v>1454816.33</v>
      </c>
      <c r="I146" s="9">
        <v>1454816.33</v>
      </c>
      <c r="J146" s="9">
        <v>1454816.33</v>
      </c>
      <c r="K146" s="9">
        <v>1454816.33</v>
      </c>
      <c r="L146" s="9">
        <v>1454816.33</v>
      </c>
      <c r="M146" s="9">
        <v>1454816.33</v>
      </c>
      <c r="N146" s="9">
        <v>1454816.33</v>
      </c>
      <c r="O146" s="9">
        <v>1454816.33</v>
      </c>
      <c r="P146" s="9">
        <v>1454816.33</v>
      </c>
      <c r="Q146" s="9">
        <v>1454816.37</v>
      </c>
      <c r="R146" s="1">
        <f t="shared" si="11"/>
        <v>4364448.99</v>
      </c>
      <c r="S146" s="1">
        <f t="shared" si="12"/>
        <v>8728897.9800000004</v>
      </c>
      <c r="T146" s="1">
        <f t="shared" si="13"/>
        <v>13093346.970000001</v>
      </c>
      <c r="U146" s="1">
        <f t="shared" si="14"/>
        <v>17457796</v>
      </c>
    </row>
    <row r="147" spans="1:21" ht="33.75">
      <c r="A147" s="15" t="s">
        <v>648</v>
      </c>
      <c r="B147" s="6" t="s">
        <v>338</v>
      </c>
      <c r="C147" s="7" t="s">
        <v>339</v>
      </c>
      <c r="D147" s="7" t="s">
        <v>339</v>
      </c>
      <c r="E147" s="8">
        <f t="shared" si="10"/>
        <v>13713572</v>
      </c>
      <c r="F147" s="9">
        <v>1142797.67</v>
      </c>
      <c r="G147" s="9">
        <v>1142797.67</v>
      </c>
      <c r="H147" s="9">
        <v>1142797.67</v>
      </c>
      <c r="I147" s="9">
        <v>1142797.67</v>
      </c>
      <c r="J147" s="9">
        <v>1142797.67</v>
      </c>
      <c r="K147" s="9">
        <v>1142797.67</v>
      </c>
      <c r="L147" s="9">
        <v>1142797.67</v>
      </c>
      <c r="M147" s="9">
        <v>1142797.67</v>
      </c>
      <c r="N147" s="9">
        <v>1142797.67</v>
      </c>
      <c r="O147" s="9">
        <v>1142797.67</v>
      </c>
      <c r="P147" s="9">
        <v>1142797.67</v>
      </c>
      <c r="Q147" s="9">
        <v>1142797.6299999999</v>
      </c>
      <c r="R147" s="1">
        <f t="shared" si="11"/>
        <v>3428393.01</v>
      </c>
      <c r="S147" s="1">
        <f t="shared" si="12"/>
        <v>6856786.0199999996</v>
      </c>
      <c r="T147" s="1">
        <f t="shared" si="13"/>
        <v>10285179.029999999</v>
      </c>
      <c r="U147" s="1">
        <f t="shared" si="14"/>
        <v>13713572</v>
      </c>
    </row>
    <row r="148" spans="1:21" ht="33.75">
      <c r="A148" s="15" t="s">
        <v>649</v>
      </c>
      <c r="B148" s="6" t="s">
        <v>340</v>
      </c>
      <c r="C148" s="7" t="s">
        <v>341</v>
      </c>
      <c r="D148" s="7" t="s">
        <v>341</v>
      </c>
      <c r="E148" s="8">
        <f t="shared" si="10"/>
        <v>778790</v>
      </c>
      <c r="F148" s="9">
        <v>64899.17</v>
      </c>
      <c r="G148" s="9">
        <v>64899.17</v>
      </c>
      <c r="H148" s="9">
        <v>64899.17</v>
      </c>
      <c r="I148" s="9">
        <v>64899.17</v>
      </c>
      <c r="J148" s="9">
        <v>64899.17</v>
      </c>
      <c r="K148" s="9">
        <v>64899.17</v>
      </c>
      <c r="L148" s="9">
        <v>64899.17</v>
      </c>
      <c r="M148" s="9">
        <v>64899.17</v>
      </c>
      <c r="N148" s="9">
        <v>64899.17</v>
      </c>
      <c r="O148" s="9">
        <v>64899.17</v>
      </c>
      <c r="P148" s="9">
        <v>64899.17</v>
      </c>
      <c r="Q148" s="9">
        <v>64899.13</v>
      </c>
      <c r="R148" s="1">
        <f t="shared" si="11"/>
        <v>194697.51</v>
      </c>
      <c r="S148" s="1">
        <f t="shared" si="12"/>
        <v>389395.02</v>
      </c>
      <c r="T148" s="1">
        <f t="shared" si="13"/>
        <v>584092.53</v>
      </c>
      <c r="U148" s="1">
        <f t="shared" si="14"/>
        <v>778790</v>
      </c>
    </row>
    <row r="149" spans="1:21" ht="22.5">
      <c r="A149" s="15" t="s">
        <v>650</v>
      </c>
      <c r="B149" s="6" t="s">
        <v>342</v>
      </c>
      <c r="C149" s="7" t="s">
        <v>343</v>
      </c>
      <c r="D149" s="7" t="s">
        <v>343</v>
      </c>
      <c r="E149" s="8">
        <f t="shared" si="10"/>
        <v>6593203</v>
      </c>
      <c r="F149" s="9">
        <v>549433.57999999996</v>
      </c>
      <c r="G149" s="9">
        <v>549433.57999999996</v>
      </c>
      <c r="H149" s="9">
        <v>549433.57999999996</v>
      </c>
      <c r="I149" s="9">
        <v>549433.57999999996</v>
      </c>
      <c r="J149" s="9">
        <v>549433.57999999996</v>
      </c>
      <c r="K149" s="9">
        <v>549433.57999999996</v>
      </c>
      <c r="L149" s="9">
        <v>549433.57999999996</v>
      </c>
      <c r="M149" s="9">
        <v>549433.57999999996</v>
      </c>
      <c r="N149" s="9">
        <v>549433.57999999996</v>
      </c>
      <c r="O149" s="9">
        <v>549433.57999999996</v>
      </c>
      <c r="P149" s="9">
        <v>549433.57999999996</v>
      </c>
      <c r="Q149" s="9">
        <v>549433.62</v>
      </c>
      <c r="R149" s="1">
        <f t="shared" si="11"/>
        <v>1648300.7399999998</v>
      </c>
      <c r="S149" s="1">
        <f t="shared" si="12"/>
        <v>3296601.4799999995</v>
      </c>
      <c r="T149" s="1">
        <f t="shared" si="13"/>
        <v>4944902.2199999988</v>
      </c>
      <c r="U149" s="1">
        <f t="shared" si="14"/>
        <v>6593202.9999999981</v>
      </c>
    </row>
    <row r="150" spans="1:21" ht="33.75">
      <c r="A150" s="15" t="s">
        <v>651</v>
      </c>
      <c r="B150" s="6" t="s">
        <v>344</v>
      </c>
      <c r="C150" s="7" t="s">
        <v>345</v>
      </c>
      <c r="D150" s="7" t="s">
        <v>345</v>
      </c>
      <c r="E150" s="8">
        <f t="shared" si="10"/>
        <v>11955315</v>
      </c>
      <c r="F150" s="9">
        <v>996276.25</v>
      </c>
      <c r="G150" s="9">
        <v>996276.25</v>
      </c>
      <c r="H150" s="9">
        <v>996276.25</v>
      </c>
      <c r="I150" s="9">
        <v>996276.25</v>
      </c>
      <c r="J150" s="9">
        <v>996276.25</v>
      </c>
      <c r="K150" s="9">
        <v>996276.25</v>
      </c>
      <c r="L150" s="9">
        <v>996276.25</v>
      </c>
      <c r="M150" s="9">
        <v>996276.25</v>
      </c>
      <c r="N150" s="9">
        <v>996276.25</v>
      </c>
      <c r="O150" s="9">
        <v>996276.25</v>
      </c>
      <c r="P150" s="9">
        <v>996276.25</v>
      </c>
      <c r="Q150" s="9">
        <v>996276.25</v>
      </c>
      <c r="R150" s="1">
        <f t="shared" si="11"/>
        <v>2988828.75</v>
      </c>
      <c r="S150" s="1">
        <f t="shared" si="12"/>
        <v>5977657.5</v>
      </c>
      <c r="T150" s="1">
        <f t="shared" si="13"/>
        <v>8966486.25</v>
      </c>
      <c r="U150" s="1">
        <f t="shared" si="14"/>
        <v>11955315</v>
      </c>
    </row>
    <row r="151" spans="1:21" ht="22.5">
      <c r="A151" s="15" t="s">
        <v>652</v>
      </c>
      <c r="B151" s="6" t="s">
        <v>346</v>
      </c>
      <c r="C151" s="7" t="s">
        <v>347</v>
      </c>
      <c r="D151" s="7" t="s">
        <v>347</v>
      </c>
      <c r="E151" s="8">
        <f t="shared" si="10"/>
        <v>31514493</v>
      </c>
      <c r="F151" s="9">
        <v>2626207.75</v>
      </c>
      <c r="G151" s="9">
        <v>2626207.75</v>
      </c>
      <c r="H151" s="9">
        <v>2626207.75</v>
      </c>
      <c r="I151" s="9">
        <v>2626207.75</v>
      </c>
      <c r="J151" s="9">
        <v>2626207.75</v>
      </c>
      <c r="K151" s="9">
        <v>2626207.75</v>
      </c>
      <c r="L151" s="9">
        <v>2626207.75</v>
      </c>
      <c r="M151" s="9">
        <v>2626207.75</v>
      </c>
      <c r="N151" s="9">
        <v>2626207.75</v>
      </c>
      <c r="O151" s="9">
        <v>2626207.75</v>
      </c>
      <c r="P151" s="9">
        <v>2626207.75</v>
      </c>
      <c r="Q151" s="9">
        <v>2626207.75</v>
      </c>
      <c r="R151" s="1">
        <f t="shared" si="11"/>
        <v>7878623.25</v>
      </c>
      <c r="S151" s="1">
        <f t="shared" si="12"/>
        <v>15757246.5</v>
      </c>
      <c r="T151" s="1">
        <f t="shared" si="13"/>
        <v>23635869.75</v>
      </c>
      <c r="U151" s="1">
        <f t="shared" si="14"/>
        <v>31514493</v>
      </c>
    </row>
    <row r="152" spans="1:21" ht="22.5">
      <c r="A152" s="15" t="s">
        <v>653</v>
      </c>
      <c r="B152" s="6" t="s">
        <v>348</v>
      </c>
      <c r="C152" s="7" t="s">
        <v>349</v>
      </c>
      <c r="D152" s="7" t="s">
        <v>349</v>
      </c>
      <c r="E152" s="8">
        <f t="shared" si="10"/>
        <v>6347817</v>
      </c>
      <c r="F152" s="9">
        <v>528984.75</v>
      </c>
      <c r="G152" s="9">
        <v>528984.75</v>
      </c>
      <c r="H152" s="9">
        <v>528984.75</v>
      </c>
      <c r="I152" s="9">
        <v>528984.75</v>
      </c>
      <c r="J152" s="9">
        <v>528984.75</v>
      </c>
      <c r="K152" s="9">
        <v>528984.75</v>
      </c>
      <c r="L152" s="9">
        <v>528984.75</v>
      </c>
      <c r="M152" s="9">
        <v>528984.75</v>
      </c>
      <c r="N152" s="9">
        <v>528984.75</v>
      </c>
      <c r="O152" s="9">
        <v>528984.75</v>
      </c>
      <c r="P152" s="9">
        <v>528984.75</v>
      </c>
      <c r="Q152" s="9">
        <v>528984.75</v>
      </c>
      <c r="R152" s="1">
        <f t="shared" si="11"/>
        <v>1586954.25</v>
      </c>
      <c r="S152" s="1">
        <f t="shared" si="12"/>
        <v>3173908.5</v>
      </c>
      <c r="T152" s="1">
        <f t="shared" si="13"/>
        <v>4760862.75</v>
      </c>
      <c r="U152" s="1">
        <f t="shared" si="14"/>
        <v>6347817</v>
      </c>
    </row>
    <row r="153" spans="1:21" ht="33.75">
      <c r="A153" s="15" t="s">
        <v>654</v>
      </c>
      <c r="B153" s="6" t="s">
        <v>350</v>
      </c>
      <c r="C153" s="7" t="s">
        <v>351</v>
      </c>
      <c r="D153" s="7" t="s">
        <v>351</v>
      </c>
      <c r="E153" s="8">
        <f t="shared" si="10"/>
        <v>9685490.0000000019</v>
      </c>
      <c r="F153" s="9">
        <v>807124.17</v>
      </c>
      <c r="G153" s="9">
        <v>807124.17</v>
      </c>
      <c r="H153" s="9">
        <v>807124.17</v>
      </c>
      <c r="I153" s="9">
        <v>807124.17</v>
      </c>
      <c r="J153" s="9">
        <v>807124.17</v>
      </c>
      <c r="K153" s="9">
        <v>807124.17</v>
      </c>
      <c r="L153" s="9">
        <v>807124.17</v>
      </c>
      <c r="M153" s="9">
        <v>807124.17</v>
      </c>
      <c r="N153" s="9">
        <v>807124.17</v>
      </c>
      <c r="O153" s="9">
        <v>807124.17</v>
      </c>
      <c r="P153" s="9">
        <v>807124.17</v>
      </c>
      <c r="Q153" s="9">
        <v>807124.13</v>
      </c>
      <c r="R153" s="1">
        <f t="shared" si="11"/>
        <v>2421372.5100000002</v>
      </c>
      <c r="S153" s="1">
        <f t="shared" si="12"/>
        <v>4842745.0200000005</v>
      </c>
      <c r="T153" s="1">
        <f t="shared" si="13"/>
        <v>7264117.5300000012</v>
      </c>
      <c r="U153" s="1">
        <f t="shared" si="14"/>
        <v>9685490.0000000019</v>
      </c>
    </row>
    <row r="154" spans="1:21">
      <c r="A154" s="15" t="s">
        <v>655</v>
      </c>
      <c r="B154" s="6" t="s">
        <v>352</v>
      </c>
      <c r="C154" s="7" t="s">
        <v>353</v>
      </c>
      <c r="D154" s="7" t="s">
        <v>353</v>
      </c>
      <c r="E154" s="8">
        <f t="shared" si="10"/>
        <v>13133378</v>
      </c>
      <c r="F154" s="9">
        <v>1094448.17</v>
      </c>
      <c r="G154" s="9">
        <v>1094448.17</v>
      </c>
      <c r="H154" s="9">
        <v>1094448.17</v>
      </c>
      <c r="I154" s="9">
        <v>1094448.17</v>
      </c>
      <c r="J154" s="9">
        <v>1094448.17</v>
      </c>
      <c r="K154" s="9">
        <v>1094448.17</v>
      </c>
      <c r="L154" s="9">
        <v>1094448.17</v>
      </c>
      <c r="M154" s="9">
        <v>1094448.17</v>
      </c>
      <c r="N154" s="9">
        <v>1094448.17</v>
      </c>
      <c r="O154" s="9">
        <v>1094448.17</v>
      </c>
      <c r="P154" s="9">
        <v>1094448.17</v>
      </c>
      <c r="Q154" s="9">
        <v>1094448.1299999999</v>
      </c>
      <c r="R154" s="1">
        <f t="shared" si="11"/>
        <v>3283344.51</v>
      </c>
      <c r="S154" s="1">
        <f t="shared" si="12"/>
        <v>6566689.0199999996</v>
      </c>
      <c r="T154" s="1">
        <f t="shared" si="13"/>
        <v>9850033.5299999993</v>
      </c>
      <c r="U154" s="1">
        <f t="shared" si="14"/>
        <v>13133378</v>
      </c>
    </row>
    <row r="155" spans="1:21" ht="22.5">
      <c r="A155" s="15" t="s">
        <v>656</v>
      </c>
      <c r="B155" s="6" t="s">
        <v>354</v>
      </c>
      <c r="C155" s="7" t="s">
        <v>355</v>
      </c>
      <c r="D155" s="7" t="s">
        <v>355</v>
      </c>
      <c r="E155" s="8">
        <f t="shared" si="10"/>
        <v>24564648</v>
      </c>
      <c r="F155" s="9">
        <v>2047054</v>
      </c>
      <c r="G155" s="9">
        <v>2047054</v>
      </c>
      <c r="H155" s="9">
        <v>2047054</v>
      </c>
      <c r="I155" s="9">
        <v>2047054</v>
      </c>
      <c r="J155" s="9">
        <v>2047054</v>
      </c>
      <c r="K155" s="9">
        <v>2047054</v>
      </c>
      <c r="L155" s="9">
        <v>2047054</v>
      </c>
      <c r="M155" s="9">
        <v>2047054</v>
      </c>
      <c r="N155" s="9">
        <v>2047054</v>
      </c>
      <c r="O155" s="9">
        <v>2047054</v>
      </c>
      <c r="P155" s="9">
        <v>2047054</v>
      </c>
      <c r="Q155" s="9">
        <v>2047054</v>
      </c>
      <c r="R155" s="1">
        <f t="shared" si="11"/>
        <v>6141162</v>
      </c>
      <c r="S155" s="1">
        <f t="shared" si="12"/>
        <v>12282324</v>
      </c>
      <c r="T155" s="1">
        <f t="shared" si="13"/>
        <v>18423486</v>
      </c>
      <c r="U155" s="1">
        <f t="shared" si="14"/>
        <v>24564648</v>
      </c>
    </row>
    <row r="156" spans="1:21" ht="22.5">
      <c r="A156" s="15" t="s">
        <v>657</v>
      </c>
      <c r="B156" s="6" t="s">
        <v>356</v>
      </c>
      <c r="C156" s="7" t="s">
        <v>357</v>
      </c>
      <c r="D156" s="7" t="s">
        <v>357</v>
      </c>
      <c r="E156" s="8">
        <f t="shared" si="10"/>
        <v>83983541</v>
      </c>
      <c r="F156" s="9">
        <v>6998628.4199999999</v>
      </c>
      <c r="G156" s="9">
        <v>6998628.4199999999</v>
      </c>
      <c r="H156" s="9">
        <v>6998628.4199999999</v>
      </c>
      <c r="I156" s="9">
        <v>6998628.4199999999</v>
      </c>
      <c r="J156" s="9">
        <v>6998628.4199999999</v>
      </c>
      <c r="K156" s="9">
        <v>6998628.4199999999</v>
      </c>
      <c r="L156" s="9">
        <v>6998628.4199999999</v>
      </c>
      <c r="M156" s="9">
        <v>6998628.4199999999</v>
      </c>
      <c r="N156" s="9">
        <v>6998628.4199999999</v>
      </c>
      <c r="O156" s="9">
        <v>6998628.4199999999</v>
      </c>
      <c r="P156" s="9">
        <v>6998628.4199999999</v>
      </c>
      <c r="Q156" s="9">
        <v>6998628.3799999999</v>
      </c>
      <c r="R156" s="1">
        <f t="shared" si="11"/>
        <v>20995885.259999998</v>
      </c>
      <c r="S156" s="1">
        <f t="shared" si="12"/>
        <v>41991770.519999996</v>
      </c>
      <c r="T156" s="1">
        <f t="shared" si="13"/>
        <v>62987655.779999994</v>
      </c>
      <c r="U156" s="1">
        <f t="shared" si="14"/>
        <v>83983541</v>
      </c>
    </row>
    <row r="157" spans="1:21">
      <c r="A157" s="15" t="s">
        <v>658</v>
      </c>
      <c r="B157" s="6" t="s">
        <v>358</v>
      </c>
      <c r="C157" s="7" t="s">
        <v>359</v>
      </c>
      <c r="D157" s="7" t="s">
        <v>359</v>
      </c>
      <c r="E157" s="8">
        <f t="shared" si="10"/>
        <v>7101653</v>
      </c>
      <c r="F157" s="9">
        <v>591804.42000000004</v>
      </c>
      <c r="G157" s="9">
        <v>591804.42000000004</v>
      </c>
      <c r="H157" s="9">
        <v>591804.42000000004</v>
      </c>
      <c r="I157" s="9">
        <v>591804.42000000004</v>
      </c>
      <c r="J157" s="9">
        <v>591804.42000000004</v>
      </c>
      <c r="K157" s="9">
        <v>591804.42000000004</v>
      </c>
      <c r="L157" s="9">
        <v>591804.42000000004</v>
      </c>
      <c r="M157" s="9">
        <v>591804.42000000004</v>
      </c>
      <c r="N157" s="9">
        <v>591804.42000000004</v>
      </c>
      <c r="O157" s="9">
        <v>591804.42000000004</v>
      </c>
      <c r="P157" s="9">
        <v>591804.42000000004</v>
      </c>
      <c r="Q157" s="9">
        <v>591804.38</v>
      </c>
      <c r="R157" s="1">
        <f t="shared" si="11"/>
        <v>1775413.2600000002</v>
      </c>
      <c r="S157" s="1">
        <f t="shared" si="12"/>
        <v>3550826.5200000005</v>
      </c>
      <c r="T157" s="1">
        <f t="shared" si="13"/>
        <v>5326239.7800000012</v>
      </c>
      <c r="U157" s="1">
        <f t="shared" si="14"/>
        <v>7101653.0000000019</v>
      </c>
    </row>
    <row r="158" spans="1:21">
      <c r="A158" s="15" t="s">
        <v>659</v>
      </c>
      <c r="B158" s="6" t="s">
        <v>360</v>
      </c>
      <c r="C158" s="7" t="s">
        <v>361</v>
      </c>
      <c r="D158" s="7" t="s">
        <v>361</v>
      </c>
      <c r="E158" s="8">
        <f t="shared" si="10"/>
        <v>340330323.99999988</v>
      </c>
      <c r="F158" s="9">
        <v>28360860.329999998</v>
      </c>
      <c r="G158" s="9">
        <v>28360860.329999998</v>
      </c>
      <c r="H158" s="9">
        <v>28360860.329999998</v>
      </c>
      <c r="I158" s="9">
        <v>28360860.329999998</v>
      </c>
      <c r="J158" s="9">
        <v>28360860.329999998</v>
      </c>
      <c r="K158" s="9">
        <v>28360860.329999998</v>
      </c>
      <c r="L158" s="9">
        <v>28360860.329999998</v>
      </c>
      <c r="M158" s="9">
        <v>28360860.329999998</v>
      </c>
      <c r="N158" s="9">
        <v>28360860.329999998</v>
      </c>
      <c r="O158" s="9">
        <v>28360860.329999998</v>
      </c>
      <c r="P158" s="9">
        <v>28360860.329999998</v>
      </c>
      <c r="Q158" s="9">
        <v>28360860.370000001</v>
      </c>
      <c r="R158" s="1">
        <f t="shared" si="11"/>
        <v>85082580.989999995</v>
      </c>
      <c r="S158" s="1">
        <f t="shared" si="12"/>
        <v>170165161.97999999</v>
      </c>
      <c r="T158" s="1">
        <f t="shared" si="13"/>
        <v>255247742.96999997</v>
      </c>
      <c r="U158" s="1">
        <f t="shared" si="14"/>
        <v>340330324</v>
      </c>
    </row>
    <row r="159" spans="1:21">
      <c r="A159" s="15" t="s">
        <v>660</v>
      </c>
      <c r="B159" s="6" t="s">
        <v>362</v>
      </c>
      <c r="C159" s="7" t="s">
        <v>363</v>
      </c>
      <c r="D159" s="7" t="s">
        <v>363</v>
      </c>
      <c r="E159" s="8">
        <f t="shared" si="10"/>
        <v>13176009</v>
      </c>
      <c r="F159" s="9">
        <v>1098000.75</v>
      </c>
      <c r="G159" s="9">
        <v>1098000.75</v>
      </c>
      <c r="H159" s="9">
        <v>1098000.75</v>
      </c>
      <c r="I159" s="9">
        <v>1098000.75</v>
      </c>
      <c r="J159" s="9">
        <v>1098000.75</v>
      </c>
      <c r="K159" s="9">
        <v>1098000.75</v>
      </c>
      <c r="L159" s="9">
        <v>1098000.75</v>
      </c>
      <c r="M159" s="9">
        <v>1098000.75</v>
      </c>
      <c r="N159" s="9">
        <v>1098000.75</v>
      </c>
      <c r="O159" s="9">
        <v>1098000.75</v>
      </c>
      <c r="P159" s="9">
        <v>1098000.75</v>
      </c>
      <c r="Q159" s="9">
        <v>1098000.75</v>
      </c>
      <c r="R159" s="1">
        <f t="shared" si="11"/>
        <v>3294002.25</v>
      </c>
      <c r="S159" s="1">
        <f t="shared" si="12"/>
        <v>6588004.5</v>
      </c>
      <c r="T159" s="1">
        <f t="shared" si="13"/>
        <v>9882006.75</v>
      </c>
      <c r="U159" s="1">
        <f t="shared" si="14"/>
        <v>13176009</v>
      </c>
    </row>
    <row r="160" spans="1:21">
      <c r="A160" s="15" t="s">
        <v>661</v>
      </c>
      <c r="B160" s="6" t="s">
        <v>364</v>
      </c>
      <c r="C160" s="7" t="s">
        <v>365</v>
      </c>
      <c r="D160" s="7" t="s">
        <v>365</v>
      </c>
      <c r="E160" s="8">
        <f t="shared" si="10"/>
        <v>7011192</v>
      </c>
      <c r="F160" s="9">
        <v>584266</v>
      </c>
      <c r="G160" s="9">
        <v>584266</v>
      </c>
      <c r="H160" s="9">
        <v>584266</v>
      </c>
      <c r="I160" s="9">
        <v>584266</v>
      </c>
      <c r="J160" s="9">
        <v>584266</v>
      </c>
      <c r="K160" s="9">
        <v>584266</v>
      </c>
      <c r="L160" s="9">
        <v>584266</v>
      </c>
      <c r="M160" s="9">
        <v>584266</v>
      </c>
      <c r="N160" s="9">
        <v>584266</v>
      </c>
      <c r="O160" s="9">
        <v>584266</v>
      </c>
      <c r="P160" s="9">
        <v>584266</v>
      </c>
      <c r="Q160" s="9">
        <v>584266</v>
      </c>
      <c r="R160" s="1">
        <f t="shared" si="11"/>
        <v>1752798</v>
      </c>
      <c r="S160" s="1">
        <f t="shared" si="12"/>
        <v>3505596</v>
      </c>
      <c r="T160" s="1">
        <f t="shared" si="13"/>
        <v>5258394</v>
      </c>
      <c r="U160" s="1">
        <f t="shared" si="14"/>
        <v>7011192</v>
      </c>
    </row>
    <row r="161" spans="1:21">
      <c r="A161" s="15" t="s">
        <v>662</v>
      </c>
      <c r="B161" s="6" t="s">
        <v>366</v>
      </c>
      <c r="C161" s="7" t="s">
        <v>367</v>
      </c>
      <c r="D161" s="7" t="s">
        <v>367</v>
      </c>
      <c r="E161" s="8">
        <f t="shared" si="10"/>
        <v>3988570.9999999995</v>
      </c>
      <c r="F161" s="9">
        <v>332380.92</v>
      </c>
      <c r="G161" s="9">
        <v>332380.92</v>
      </c>
      <c r="H161" s="9">
        <v>332380.92</v>
      </c>
      <c r="I161" s="9">
        <v>332380.92</v>
      </c>
      <c r="J161" s="9">
        <v>332380.92</v>
      </c>
      <c r="K161" s="9">
        <v>332380.92</v>
      </c>
      <c r="L161" s="9">
        <v>332380.92</v>
      </c>
      <c r="M161" s="9">
        <v>332380.92</v>
      </c>
      <c r="N161" s="9">
        <v>332380.92</v>
      </c>
      <c r="O161" s="9">
        <v>332380.92</v>
      </c>
      <c r="P161" s="9">
        <v>332380.92</v>
      </c>
      <c r="Q161" s="9">
        <v>332380.88</v>
      </c>
      <c r="R161" s="1">
        <f t="shared" si="11"/>
        <v>997142.76</v>
      </c>
      <c r="S161" s="1">
        <f t="shared" si="12"/>
        <v>1994285.52</v>
      </c>
      <c r="T161" s="1">
        <f t="shared" si="13"/>
        <v>2991428.2800000003</v>
      </c>
      <c r="U161" s="1">
        <f t="shared" si="14"/>
        <v>3988571</v>
      </c>
    </row>
    <row r="162" spans="1:21">
      <c r="A162" s="15" t="s">
        <v>663</v>
      </c>
      <c r="B162" s="6" t="s">
        <v>368</v>
      </c>
      <c r="C162" s="7" t="s">
        <v>369</v>
      </c>
      <c r="D162" s="7" t="s">
        <v>369</v>
      </c>
      <c r="E162" s="8">
        <f t="shared" si="10"/>
        <v>3835723.9999999995</v>
      </c>
      <c r="F162" s="9">
        <v>319643.67</v>
      </c>
      <c r="G162" s="9">
        <v>319643.67</v>
      </c>
      <c r="H162" s="9">
        <v>319643.67</v>
      </c>
      <c r="I162" s="9">
        <v>319643.67</v>
      </c>
      <c r="J162" s="9">
        <v>319643.67</v>
      </c>
      <c r="K162" s="9">
        <v>319643.67</v>
      </c>
      <c r="L162" s="9">
        <v>319643.67</v>
      </c>
      <c r="M162" s="9">
        <v>319643.67</v>
      </c>
      <c r="N162" s="9">
        <v>319643.67</v>
      </c>
      <c r="O162" s="9">
        <v>319643.67</v>
      </c>
      <c r="P162" s="9">
        <v>319643.67</v>
      </c>
      <c r="Q162" s="9">
        <v>319643.63</v>
      </c>
      <c r="R162" s="1">
        <f t="shared" si="11"/>
        <v>958931.01</v>
      </c>
      <c r="S162" s="1">
        <f t="shared" si="12"/>
        <v>1917862.02</v>
      </c>
      <c r="T162" s="1">
        <f t="shared" si="13"/>
        <v>2876793.0300000003</v>
      </c>
      <c r="U162" s="1">
        <f t="shared" si="14"/>
        <v>3835724</v>
      </c>
    </row>
    <row r="163" spans="1:21" ht="22.5">
      <c r="A163" s="15" t="s">
        <v>664</v>
      </c>
      <c r="B163" s="6" t="s">
        <v>370</v>
      </c>
      <c r="C163" s="7" t="s">
        <v>371</v>
      </c>
      <c r="D163" s="7" t="s">
        <v>371</v>
      </c>
      <c r="E163" s="8">
        <f t="shared" si="10"/>
        <v>23101686</v>
      </c>
      <c r="F163" s="9">
        <v>1925140.5</v>
      </c>
      <c r="G163" s="9">
        <v>1925140.5</v>
      </c>
      <c r="H163" s="9">
        <v>1925140.5</v>
      </c>
      <c r="I163" s="9">
        <v>1925140.5</v>
      </c>
      <c r="J163" s="9">
        <v>1925140.5</v>
      </c>
      <c r="K163" s="9">
        <v>1925140.5</v>
      </c>
      <c r="L163" s="9">
        <v>1925140.5</v>
      </c>
      <c r="M163" s="9">
        <v>1925140.5</v>
      </c>
      <c r="N163" s="9">
        <v>1925140.5</v>
      </c>
      <c r="O163" s="9">
        <v>1925140.5</v>
      </c>
      <c r="P163" s="9">
        <v>1925140.5</v>
      </c>
      <c r="Q163" s="9">
        <v>1925140.5</v>
      </c>
      <c r="R163" s="1">
        <f t="shared" si="11"/>
        <v>5775421.5</v>
      </c>
      <c r="S163" s="1">
        <f t="shared" si="12"/>
        <v>11550843</v>
      </c>
      <c r="T163" s="1">
        <f t="shared" si="13"/>
        <v>17326264.5</v>
      </c>
      <c r="U163" s="1">
        <f t="shared" si="14"/>
        <v>23101686</v>
      </c>
    </row>
    <row r="164" spans="1:21" ht="22.5">
      <c r="A164" s="15" t="s">
        <v>665</v>
      </c>
      <c r="B164" s="6" t="s">
        <v>372</v>
      </c>
      <c r="C164" s="7" t="s">
        <v>373</v>
      </c>
      <c r="D164" s="7" t="s">
        <v>373</v>
      </c>
      <c r="E164" s="8">
        <f t="shared" si="10"/>
        <v>4320259</v>
      </c>
      <c r="F164" s="9">
        <v>360021.58</v>
      </c>
      <c r="G164" s="9">
        <v>360021.58</v>
      </c>
      <c r="H164" s="9">
        <v>360021.58</v>
      </c>
      <c r="I164" s="9">
        <v>360021.58</v>
      </c>
      <c r="J164" s="9">
        <v>360021.58</v>
      </c>
      <c r="K164" s="9">
        <v>360021.58</v>
      </c>
      <c r="L164" s="9">
        <v>360021.58</v>
      </c>
      <c r="M164" s="9">
        <v>360021.58</v>
      </c>
      <c r="N164" s="9">
        <v>360021.58</v>
      </c>
      <c r="O164" s="9">
        <v>360021.58</v>
      </c>
      <c r="P164" s="9">
        <v>360021.58</v>
      </c>
      <c r="Q164" s="9">
        <v>360021.62</v>
      </c>
      <c r="R164" s="1">
        <f t="shared" si="11"/>
        <v>1080064.74</v>
      </c>
      <c r="S164" s="1">
        <f t="shared" si="12"/>
        <v>2160129.48</v>
      </c>
      <c r="T164" s="1">
        <f t="shared" si="13"/>
        <v>3240194.2199999997</v>
      </c>
      <c r="U164" s="1">
        <f t="shared" si="14"/>
        <v>4320259</v>
      </c>
    </row>
    <row r="165" spans="1:21" ht="22.5">
      <c r="A165" s="15" t="s">
        <v>666</v>
      </c>
      <c r="B165" s="6" t="s">
        <v>374</v>
      </c>
      <c r="C165" s="7" t="s">
        <v>375</v>
      </c>
      <c r="D165" s="7" t="s">
        <v>375</v>
      </c>
      <c r="E165" s="8">
        <f t="shared" si="10"/>
        <v>19603888.000000004</v>
      </c>
      <c r="F165" s="9">
        <v>1633657.33</v>
      </c>
      <c r="G165" s="9">
        <v>1633657.33</v>
      </c>
      <c r="H165" s="9">
        <v>1633657.33</v>
      </c>
      <c r="I165" s="9">
        <v>1633657.33</v>
      </c>
      <c r="J165" s="9">
        <v>1633657.33</v>
      </c>
      <c r="K165" s="9">
        <v>1633657.33</v>
      </c>
      <c r="L165" s="9">
        <v>1633657.33</v>
      </c>
      <c r="M165" s="9">
        <v>1633657.33</v>
      </c>
      <c r="N165" s="9">
        <v>1633657.33</v>
      </c>
      <c r="O165" s="9">
        <v>1633657.33</v>
      </c>
      <c r="P165" s="9">
        <v>1633657.33</v>
      </c>
      <c r="Q165" s="9">
        <v>1633657.37</v>
      </c>
      <c r="R165" s="1">
        <f t="shared" si="11"/>
        <v>4900971.99</v>
      </c>
      <c r="S165" s="1">
        <f t="shared" si="12"/>
        <v>9801943.9800000004</v>
      </c>
      <c r="T165" s="1">
        <f t="shared" si="13"/>
        <v>14702915.970000001</v>
      </c>
      <c r="U165" s="1">
        <f t="shared" si="14"/>
        <v>19603888</v>
      </c>
    </row>
    <row r="166" spans="1:21">
      <c r="A166" s="15" t="s">
        <v>667</v>
      </c>
      <c r="B166" s="6" t="s">
        <v>376</v>
      </c>
      <c r="C166" s="7" t="s">
        <v>377</v>
      </c>
      <c r="D166" s="7" t="s">
        <v>377</v>
      </c>
      <c r="E166" s="8">
        <f t="shared" si="10"/>
        <v>87621708</v>
      </c>
      <c r="F166" s="9">
        <v>7301809</v>
      </c>
      <c r="G166" s="9">
        <v>7301809</v>
      </c>
      <c r="H166" s="9">
        <v>7301809</v>
      </c>
      <c r="I166" s="9">
        <v>7301809</v>
      </c>
      <c r="J166" s="9">
        <v>7301809</v>
      </c>
      <c r="K166" s="9">
        <v>7301809</v>
      </c>
      <c r="L166" s="9">
        <v>7301809</v>
      </c>
      <c r="M166" s="9">
        <v>7301809</v>
      </c>
      <c r="N166" s="9">
        <v>7301809</v>
      </c>
      <c r="O166" s="9">
        <v>7301809</v>
      </c>
      <c r="P166" s="9">
        <v>7301809</v>
      </c>
      <c r="Q166" s="9">
        <v>7301809</v>
      </c>
      <c r="R166" s="1">
        <f t="shared" si="11"/>
        <v>21905427</v>
      </c>
      <c r="S166" s="1">
        <f t="shared" si="12"/>
        <v>43810854</v>
      </c>
      <c r="T166" s="1">
        <f t="shared" si="13"/>
        <v>65716281</v>
      </c>
      <c r="U166" s="1">
        <f t="shared" si="14"/>
        <v>87621708</v>
      </c>
    </row>
    <row r="167" spans="1:21" ht="22.5">
      <c r="A167" s="15" t="s">
        <v>668</v>
      </c>
      <c r="B167" s="6" t="s">
        <v>378</v>
      </c>
      <c r="C167" s="7" t="s">
        <v>379</v>
      </c>
      <c r="D167" s="7" t="s">
        <v>379</v>
      </c>
      <c r="E167" s="8">
        <f t="shared" si="10"/>
        <v>1264365</v>
      </c>
      <c r="F167" s="9">
        <v>105363.75</v>
      </c>
      <c r="G167" s="9">
        <v>105363.75</v>
      </c>
      <c r="H167" s="9">
        <v>105363.75</v>
      </c>
      <c r="I167" s="9">
        <v>105363.75</v>
      </c>
      <c r="J167" s="9">
        <v>105363.75</v>
      </c>
      <c r="K167" s="9">
        <v>105363.75</v>
      </c>
      <c r="L167" s="9">
        <v>105363.75</v>
      </c>
      <c r="M167" s="9">
        <v>105363.75</v>
      </c>
      <c r="N167" s="9">
        <v>105363.75</v>
      </c>
      <c r="O167" s="9">
        <v>105363.75</v>
      </c>
      <c r="P167" s="9">
        <v>105363.75</v>
      </c>
      <c r="Q167" s="9">
        <v>105363.75</v>
      </c>
      <c r="R167" s="1">
        <f t="shared" si="11"/>
        <v>316091.25</v>
      </c>
      <c r="S167" s="1">
        <f t="shared" si="12"/>
        <v>632182.5</v>
      </c>
      <c r="T167" s="1">
        <f t="shared" si="13"/>
        <v>948273.75</v>
      </c>
      <c r="U167" s="1">
        <f t="shared" si="14"/>
        <v>1264365</v>
      </c>
    </row>
    <row r="168" spans="1:21">
      <c r="A168" s="15" t="s">
        <v>669</v>
      </c>
      <c r="B168" s="6" t="s">
        <v>380</v>
      </c>
      <c r="C168" s="7" t="s">
        <v>381</v>
      </c>
      <c r="D168" s="7" t="s">
        <v>381</v>
      </c>
      <c r="E168" s="8">
        <f t="shared" si="10"/>
        <v>9272700</v>
      </c>
      <c r="F168" s="9">
        <v>772725</v>
      </c>
      <c r="G168" s="9">
        <v>772725</v>
      </c>
      <c r="H168" s="9">
        <v>772725</v>
      </c>
      <c r="I168" s="9">
        <v>772725</v>
      </c>
      <c r="J168" s="9">
        <v>772725</v>
      </c>
      <c r="K168" s="9">
        <v>772725</v>
      </c>
      <c r="L168" s="9">
        <v>772725</v>
      </c>
      <c r="M168" s="9">
        <v>772725</v>
      </c>
      <c r="N168" s="9">
        <v>772725</v>
      </c>
      <c r="O168" s="9">
        <v>772725</v>
      </c>
      <c r="P168" s="9">
        <v>772725</v>
      </c>
      <c r="Q168" s="9">
        <v>772725</v>
      </c>
      <c r="R168" s="1">
        <f t="shared" si="11"/>
        <v>2318175</v>
      </c>
      <c r="S168" s="1">
        <f t="shared" si="12"/>
        <v>4636350</v>
      </c>
      <c r="T168" s="1">
        <f t="shared" si="13"/>
        <v>6954525</v>
      </c>
      <c r="U168" s="1">
        <f t="shared" si="14"/>
        <v>9272700</v>
      </c>
    </row>
    <row r="169" spans="1:21">
      <c r="A169" s="15" t="s">
        <v>670</v>
      </c>
      <c r="B169" s="6" t="s">
        <v>382</v>
      </c>
      <c r="C169" s="7" t="s">
        <v>383</v>
      </c>
      <c r="D169" s="7" t="s">
        <v>383</v>
      </c>
      <c r="E169" s="8">
        <f t="shared" si="10"/>
        <v>10785570</v>
      </c>
      <c r="F169" s="9">
        <v>898797.5</v>
      </c>
      <c r="G169" s="9">
        <v>898797.5</v>
      </c>
      <c r="H169" s="9">
        <v>898797.5</v>
      </c>
      <c r="I169" s="9">
        <v>898797.5</v>
      </c>
      <c r="J169" s="9">
        <v>898797.5</v>
      </c>
      <c r="K169" s="9">
        <v>898797.5</v>
      </c>
      <c r="L169" s="9">
        <v>898797.5</v>
      </c>
      <c r="M169" s="9">
        <v>898797.5</v>
      </c>
      <c r="N169" s="9">
        <v>898797.5</v>
      </c>
      <c r="O169" s="9">
        <v>898797.5</v>
      </c>
      <c r="P169" s="9">
        <v>898797.5</v>
      </c>
      <c r="Q169" s="9">
        <v>898797.5</v>
      </c>
      <c r="R169" s="1">
        <f t="shared" si="11"/>
        <v>2696392.5</v>
      </c>
      <c r="S169" s="1">
        <f t="shared" si="12"/>
        <v>5392785</v>
      </c>
      <c r="T169" s="1">
        <f t="shared" si="13"/>
        <v>8089177.5</v>
      </c>
      <c r="U169" s="1">
        <f t="shared" si="14"/>
        <v>10785570</v>
      </c>
    </row>
    <row r="170" spans="1:21">
      <c r="A170" s="15" t="s">
        <v>671</v>
      </c>
      <c r="B170" s="6" t="s">
        <v>384</v>
      </c>
      <c r="C170" s="7" t="s">
        <v>385</v>
      </c>
      <c r="D170" s="7" t="s">
        <v>385</v>
      </c>
      <c r="E170" s="8">
        <f t="shared" si="10"/>
        <v>7822216</v>
      </c>
      <c r="F170" s="9">
        <v>651851.32999999996</v>
      </c>
      <c r="G170" s="9">
        <v>651851.32999999996</v>
      </c>
      <c r="H170" s="9">
        <v>651851.32999999996</v>
      </c>
      <c r="I170" s="9">
        <v>651851.32999999996</v>
      </c>
      <c r="J170" s="9">
        <v>651851.32999999996</v>
      </c>
      <c r="K170" s="9">
        <v>651851.32999999996</v>
      </c>
      <c r="L170" s="9">
        <v>651851.32999999996</v>
      </c>
      <c r="M170" s="9">
        <v>651851.32999999996</v>
      </c>
      <c r="N170" s="9">
        <v>651851.32999999996</v>
      </c>
      <c r="O170" s="9">
        <v>651851.32999999996</v>
      </c>
      <c r="P170" s="9">
        <v>651851.32999999996</v>
      </c>
      <c r="Q170" s="9">
        <v>651851.37</v>
      </c>
      <c r="R170" s="1">
        <f t="shared" si="11"/>
        <v>1955553.9899999998</v>
      </c>
      <c r="S170" s="1">
        <f t="shared" si="12"/>
        <v>3911107.9799999995</v>
      </c>
      <c r="T170" s="1">
        <f t="shared" si="13"/>
        <v>5866661.9699999988</v>
      </c>
      <c r="U170" s="1">
        <f t="shared" si="14"/>
        <v>7822215.9999999981</v>
      </c>
    </row>
    <row r="171" spans="1:21" ht="22.5">
      <c r="A171" s="15" t="s">
        <v>672</v>
      </c>
      <c r="B171" s="6" t="s">
        <v>386</v>
      </c>
      <c r="C171" s="7" t="s">
        <v>387</v>
      </c>
      <c r="D171" s="7" t="s">
        <v>387</v>
      </c>
      <c r="E171" s="8">
        <f t="shared" si="10"/>
        <v>23219181</v>
      </c>
      <c r="F171" s="9">
        <v>1934931.75</v>
      </c>
      <c r="G171" s="9">
        <v>1934931.75</v>
      </c>
      <c r="H171" s="9">
        <v>1934931.75</v>
      </c>
      <c r="I171" s="9">
        <v>1934931.75</v>
      </c>
      <c r="J171" s="9">
        <v>1934931.75</v>
      </c>
      <c r="K171" s="9">
        <v>1934931.75</v>
      </c>
      <c r="L171" s="9">
        <v>1934931.75</v>
      </c>
      <c r="M171" s="9">
        <v>1934931.75</v>
      </c>
      <c r="N171" s="9">
        <v>1934931.75</v>
      </c>
      <c r="O171" s="9">
        <v>1934931.75</v>
      </c>
      <c r="P171" s="9">
        <v>1934931.75</v>
      </c>
      <c r="Q171" s="9">
        <v>1934931.75</v>
      </c>
      <c r="R171" s="1">
        <f t="shared" si="11"/>
        <v>5804795.25</v>
      </c>
      <c r="S171" s="1">
        <f t="shared" si="12"/>
        <v>11609590.5</v>
      </c>
      <c r="T171" s="1">
        <f t="shared" si="13"/>
        <v>17414385.75</v>
      </c>
      <c r="U171" s="1">
        <f t="shared" si="14"/>
        <v>23219181</v>
      </c>
    </row>
    <row r="172" spans="1:21" ht="22.5">
      <c r="A172" s="15" t="s">
        <v>673</v>
      </c>
      <c r="B172" s="6" t="s">
        <v>388</v>
      </c>
      <c r="C172" s="7" t="s">
        <v>389</v>
      </c>
      <c r="D172" s="7" t="s">
        <v>389</v>
      </c>
      <c r="E172" s="8">
        <f t="shared" si="10"/>
        <v>19963650</v>
      </c>
      <c r="F172" s="9">
        <v>1663637.5</v>
      </c>
      <c r="G172" s="9">
        <v>1663637.5</v>
      </c>
      <c r="H172" s="9">
        <v>1663637.5</v>
      </c>
      <c r="I172" s="9">
        <v>1663637.5</v>
      </c>
      <c r="J172" s="9">
        <v>1663637.5</v>
      </c>
      <c r="K172" s="9">
        <v>1663637.5</v>
      </c>
      <c r="L172" s="9">
        <v>1663637.5</v>
      </c>
      <c r="M172" s="9">
        <v>1663637.5</v>
      </c>
      <c r="N172" s="9">
        <v>1663637.5</v>
      </c>
      <c r="O172" s="9">
        <v>1663637.5</v>
      </c>
      <c r="P172" s="9">
        <v>1663637.5</v>
      </c>
      <c r="Q172" s="9">
        <v>1663637.5</v>
      </c>
      <c r="R172" s="1">
        <f t="shared" si="11"/>
        <v>4990912.5</v>
      </c>
      <c r="S172" s="1">
        <f t="shared" si="12"/>
        <v>9981825</v>
      </c>
      <c r="T172" s="1">
        <f t="shared" si="13"/>
        <v>14972737.5</v>
      </c>
      <c r="U172" s="1">
        <f t="shared" si="14"/>
        <v>19963650</v>
      </c>
    </row>
    <row r="173" spans="1:21" ht="33.75">
      <c r="A173" s="15" t="s">
        <v>674</v>
      </c>
      <c r="B173" s="6" t="s">
        <v>390</v>
      </c>
      <c r="C173" s="7" t="s">
        <v>391</v>
      </c>
      <c r="D173" s="7" t="s">
        <v>391</v>
      </c>
      <c r="E173" s="8">
        <f t="shared" si="10"/>
        <v>4004167.9999999995</v>
      </c>
      <c r="F173" s="9">
        <v>333680.67</v>
      </c>
      <c r="G173" s="9">
        <v>333680.67</v>
      </c>
      <c r="H173" s="9">
        <v>333680.67</v>
      </c>
      <c r="I173" s="9">
        <v>333680.67</v>
      </c>
      <c r="J173" s="9">
        <v>333680.67</v>
      </c>
      <c r="K173" s="9">
        <v>333680.67</v>
      </c>
      <c r="L173" s="9">
        <v>333680.67</v>
      </c>
      <c r="M173" s="9">
        <v>333680.67</v>
      </c>
      <c r="N173" s="9">
        <v>333680.67</v>
      </c>
      <c r="O173" s="9">
        <v>333680.67</v>
      </c>
      <c r="P173" s="9">
        <v>333680.67</v>
      </c>
      <c r="Q173" s="9">
        <v>333680.63</v>
      </c>
      <c r="R173" s="1">
        <f t="shared" si="11"/>
        <v>1001042.01</v>
      </c>
      <c r="S173" s="1">
        <f t="shared" si="12"/>
        <v>2002084.02</v>
      </c>
      <c r="T173" s="1">
        <f t="shared" si="13"/>
        <v>3003126.0300000003</v>
      </c>
      <c r="U173" s="1">
        <f t="shared" si="14"/>
        <v>4004168</v>
      </c>
    </row>
    <row r="174" spans="1:21" ht="22.5">
      <c r="A174" s="15" t="s">
        <v>675</v>
      </c>
      <c r="B174" s="6" t="s">
        <v>392</v>
      </c>
      <c r="C174" s="7" t="s">
        <v>393</v>
      </c>
      <c r="D174" s="7" t="s">
        <v>393</v>
      </c>
      <c r="E174" s="8">
        <f t="shared" si="10"/>
        <v>28298474.000000004</v>
      </c>
      <c r="F174" s="9">
        <v>2358206.17</v>
      </c>
      <c r="G174" s="9">
        <v>2358206.17</v>
      </c>
      <c r="H174" s="9">
        <v>2358206.17</v>
      </c>
      <c r="I174" s="9">
        <v>2358206.17</v>
      </c>
      <c r="J174" s="9">
        <v>2358206.17</v>
      </c>
      <c r="K174" s="9">
        <v>2358206.17</v>
      </c>
      <c r="L174" s="9">
        <v>2358206.17</v>
      </c>
      <c r="M174" s="9">
        <v>2358206.17</v>
      </c>
      <c r="N174" s="9">
        <v>2358206.17</v>
      </c>
      <c r="O174" s="9">
        <v>2358206.17</v>
      </c>
      <c r="P174" s="9">
        <v>2358206.17</v>
      </c>
      <c r="Q174" s="9">
        <v>2358206.13</v>
      </c>
      <c r="R174" s="1">
        <f t="shared" si="11"/>
        <v>7074618.5099999998</v>
      </c>
      <c r="S174" s="1">
        <f t="shared" si="12"/>
        <v>14149237.02</v>
      </c>
      <c r="T174" s="1">
        <f t="shared" si="13"/>
        <v>21223855.530000001</v>
      </c>
      <c r="U174" s="1">
        <f t="shared" si="14"/>
        <v>28298474</v>
      </c>
    </row>
    <row r="175" spans="1:21" ht="33.75">
      <c r="A175" s="15" t="s">
        <v>676</v>
      </c>
      <c r="B175" s="6" t="s">
        <v>394</v>
      </c>
      <c r="C175" s="7" t="s">
        <v>395</v>
      </c>
      <c r="D175" s="7" t="s">
        <v>721</v>
      </c>
      <c r="E175" s="8">
        <f t="shared" si="10"/>
        <v>6917613</v>
      </c>
      <c r="F175" s="9">
        <v>576467.75</v>
      </c>
      <c r="G175" s="9">
        <v>576467.75</v>
      </c>
      <c r="H175" s="9">
        <v>576467.75</v>
      </c>
      <c r="I175" s="9">
        <v>576467.75</v>
      </c>
      <c r="J175" s="9">
        <v>576467.75</v>
      </c>
      <c r="K175" s="9">
        <v>576467.75</v>
      </c>
      <c r="L175" s="9">
        <v>576467.75</v>
      </c>
      <c r="M175" s="9">
        <v>576467.75</v>
      </c>
      <c r="N175" s="9">
        <v>576467.75</v>
      </c>
      <c r="O175" s="9">
        <v>576467.75</v>
      </c>
      <c r="P175" s="9">
        <v>576467.75</v>
      </c>
      <c r="Q175" s="9">
        <v>576467.75</v>
      </c>
      <c r="R175" s="1">
        <f t="shared" si="11"/>
        <v>1729403.25</v>
      </c>
      <c r="S175" s="1">
        <f t="shared" si="12"/>
        <v>3458806.5</v>
      </c>
      <c r="T175" s="1">
        <f t="shared" si="13"/>
        <v>5188209.75</v>
      </c>
      <c r="U175" s="1">
        <f t="shared" si="14"/>
        <v>6917613</v>
      </c>
    </row>
    <row r="176" spans="1:21">
      <c r="A176" s="15" t="s">
        <v>677</v>
      </c>
      <c r="B176" s="6" t="s">
        <v>396</v>
      </c>
      <c r="C176" s="7" t="s">
        <v>397</v>
      </c>
      <c r="D176" s="7" t="s">
        <v>397</v>
      </c>
      <c r="E176" s="8">
        <f t="shared" si="10"/>
        <v>107702852</v>
      </c>
      <c r="F176" s="9">
        <v>8975237.6699999999</v>
      </c>
      <c r="G176" s="9">
        <v>8975237.6699999999</v>
      </c>
      <c r="H176" s="9">
        <v>8975237.6699999999</v>
      </c>
      <c r="I176" s="9">
        <v>8975237.6699999999</v>
      </c>
      <c r="J176" s="9">
        <v>8975237.6699999999</v>
      </c>
      <c r="K176" s="9">
        <v>8975237.6699999999</v>
      </c>
      <c r="L176" s="9">
        <v>8975237.6699999999</v>
      </c>
      <c r="M176" s="9">
        <v>8975237.6699999999</v>
      </c>
      <c r="N176" s="9">
        <v>8975237.6699999999</v>
      </c>
      <c r="O176" s="9">
        <v>8975237.6699999999</v>
      </c>
      <c r="P176" s="9">
        <v>8975237.6699999999</v>
      </c>
      <c r="Q176" s="9">
        <v>8975237.6300000008</v>
      </c>
      <c r="R176" s="1">
        <f t="shared" si="11"/>
        <v>26925713.009999998</v>
      </c>
      <c r="S176" s="1">
        <f t="shared" si="12"/>
        <v>53851426.019999996</v>
      </c>
      <c r="T176" s="1">
        <f t="shared" si="13"/>
        <v>80777139.030000001</v>
      </c>
      <c r="U176" s="1">
        <f t="shared" si="14"/>
        <v>107702852</v>
      </c>
    </row>
    <row r="177" spans="1:21" ht="22.5">
      <c r="A177" s="15" t="s">
        <v>678</v>
      </c>
      <c r="B177" s="6" t="s">
        <v>398</v>
      </c>
      <c r="C177" s="7" t="s">
        <v>399</v>
      </c>
      <c r="D177" s="7" t="s">
        <v>399</v>
      </c>
      <c r="E177" s="8">
        <f t="shared" si="10"/>
        <v>15006010</v>
      </c>
      <c r="F177" s="9">
        <v>1250500.83</v>
      </c>
      <c r="G177" s="9">
        <v>1250500.83</v>
      </c>
      <c r="H177" s="9">
        <v>1250500.83</v>
      </c>
      <c r="I177" s="9">
        <v>1250500.83</v>
      </c>
      <c r="J177" s="9">
        <v>1250500.83</v>
      </c>
      <c r="K177" s="9">
        <v>1250500.83</v>
      </c>
      <c r="L177" s="9">
        <v>1250500.83</v>
      </c>
      <c r="M177" s="9">
        <v>1250500.83</v>
      </c>
      <c r="N177" s="9">
        <v>1250500.83</v>
      </c>
      <c r="O177" s="9">
        <v>1250500.83</v>
      </c>
      <c r="P177" s="9">
        <v>1250500.83</v>
      </c>
      <c r="Q177" s="9">
        <v>1250500.8700000001</v>
      </c>
      <c r="R177" s="1">
        <f t="shared" si="11"/>
        <v>3751502.49</v>
      </c>
      <c r="S177" s="1">
        <f t="shared" si="12"/>
        <v>7503004.9800000004</v>
      </c>
      <c r="T177" s="1">
        <f t="shared" si="13"/>
        <v>11254507.470000001</v>
      </c>
      <c r="U177" s="1">
        <f t="shared" si="14"/>
        <v>15006010</v>
      </c>
    </row>
    <row r="178" spans="1:21">
      <c r="A178" s="15" t="s">
        <v>679</v>
      </c>
      <c r="B178" s="6" t="s">
        <v>400</v>
      </c>
      <c r="C178" s="7" t="s">
        <v>401</v>
      </c>
      <c r="D178" s="7" t="s">
        <v>401</v>
      </c>
      <c r="E178" s="8">
        <f t="shared" si="10"/>
        <v>10048371</v>
      </c>
      <c r="F178" s="9">
        <v>837364.25</v>
      </c>
      <c r="G178" s="9">
        <v>837364.25</v>
      </c>
      <c r="H178" s="9">
        <v>837364.25</v>
      </c>
      <c r="I178" s="9">
        <v>837364.25</v>
      </c>
      <c r="J178" s="9">
        <v>837364.25</v>
      </c>
      <c r="K178" s="9">
        <v>837364.25</v>
      </c>
      <c r="L178" s="9">
        <v>837364.25</v>
      </c>
      <c r="M178" s="9">
        <v>837364.25</v>
      </c>
      <c r="N178" s="9">
        <v>837364.25</v>
      </c>
      <c r="O178" s="9">
        <v>837364.25</v>
      </c>
      <c r="P178" s="9">
        <v>837364.25</v>
      </c>
      <c r="Q178" s="9">
        <v>837364.25</v>
      </c>
      <c r="R178" s="1">
        <f t="shared" si="11"/>
        <v>2512092.75</v>
      </c>
      <c r="S178" s="1">
        <f t="shared" si="12"/>
        <v>5024185.5</v>
      </c>
      <c r="T178" s="1">
        <f t="shared" si="13"/>
        <v>7536278.25</v>
      </c>
      <c r="U178" s="1">
        <f t="shared" si="14"/>
        <v>10048371</v>
      </c>
    </row>
    <row r="179" spans="1:21" ht="33.75">
      <c r="A179" s="15" t="s">
        <v>680</v>
      </c>
      <c r="B179" s="6" t="s">
        <v>402</v>
      </c>
      <c r="C179" s="7" t="s">
        <v>403</v>
      </c>
      <c r="D179" s="7" t="s">
        <v>403</v>
      </c>
      <c r="E179" s="8">
        <f t="shared" si="10"/>
        <v>56934873.999999985</v>
      </c>
      <c r="F179" s="9">
        <v>4744572.83</v>
      </c>
      <c r="G179" s="9">
        <v>4744572.83</v>
      </c>
      <c r="H179" s="9">
        <v>4744572.83</v>
      </c>
      <c r="I179" s="9">
        <v>4744572.83</v>
      </c>
      <c r="J179" s="9">
        <v>4744572.83</v>
      </c>
      <c r="K179" s="9">
        <v>4744572.83</v>
      </c>
      <c r="L179" s="9">
        <v>4744572.83</v>
      </c>
      <c r="M179" s="9">
        <v>4744572.83</v>
      </c>
      <c r="N179" s="9">
        <v>4744572.83</v>
      </c>
      <c r="O179" s="9">
        <v>4744572.83</v>
      </c>
      <c r="P179" s="9">
        <v>4744572.83</v>
      </c>
      <c r="Q179" s="9">
        <v>4744572.87</v>
      </c>
      <c r="R179" s="1">
        <f t="shared" si="11"/>
        <v>14233718.49</v>
      </c>
      <c r="S179" s="1">
        <f t="shared" si="12"/>
        <v>28467436.98</v>
      </c>
      <c r="T179" s="1">
        <f t="shared" si="13"/>
        <v>42701155.469999999</v>
      </c>
      <c r="U179" s="1">
        <f t="shared" si="14"/>
        <v>56934874</v>
      </c>
    </row>
    <row r="180" spans="1:21" ht="22.5">
      <c r="A180" s="15" t="s">
        <v>681</v>
      </c>
      <c r="B180" s="6" t="s">
        <v>404</v>
      </c>
      <c r="C180" s="7" t="s">
        <v>405</v>
      </c>
      <c r="D180" s="7" t="s">
        <v>405</v>
      </c>
      <c r="E180" s="8">
        <f t="shared" si="10"/>
        <v>16612460</v>
      </c>
      <c r="F180" s="9">
        <v>1384371.67</v>
      </c>
      <c r="G180" s="9">
        <v>1384371.67</v>
      </c>
      <c r="H180" s="9">
        <v>1384371.67</v>
      </c>
      <c r="I180" s="9">
        <v>1384371.67</v>
      </c>
      <c r="J180" s="9">
        <v>1384371.67</v>
      </c>
      <c r="K180" s="9">
        <v>1384371.67</v>
      </c>
      <c r="L180" s="9">
        <v>1384371.67</v>
      </c>
      <c r="M180" s="9">
        <v>1384371.67</v>
      </c>
      <c r="N180" s="9">
        <v>1384371.67</v>
      </c>
      <c r="O180" s="9">
        <v>1384371.67</v>
      </c>
      <c r="P180" s="9">
        <v>1384371.67</v>
      </c>
      <c r="Q180" s="9">
        <v>1384371.63</v>
      </c>
      <c r="R180" s="1">
        <f t="shared" si="11"/>
        <v>4153115.01</v>
      </c>
      <c r="S180" s="1">
        <f t="shared" si="12"/>
        <v>8306230.0199999996</v>
      </c>
      <c r="T180" s="1">
        <f t="shared" si="13"/>
        <v>12459345.029999999</v>
      </c>
      <c r="U180" s="1">
        <f t="shared" si="14"/>
        <v>16612460</v>
      </c>
    </row>
    <row r="181" spans="1:21">
      <c r="A181" s="15" t="s">
        <v>682</v>
      </c>
      <c r="B181" s="6" t="s">
        <v>406</v>
      </c>
      <c r="C181" s="7" t="s">
        <v>407</v>
      </c>
      <c r="D181" s="7" t="s">
        <v>407</v>
      </c>
      <c r="E181" s="8">
        <f t="shared" si="10"/>
        <v>32897391.999999996</v>
      </c>
      <c r="F181" s="9">
        <v>2741449.33</v>
      </c>
      <c r="G181" s="9">
        <v>2741449.33</v>
      </c>
      <c r="H181" s="9">
        <v>2741449.33</v>
      </c>
      <c r="I181" s="9">
        <v>2741449.33</v>
      </c>
      <c r="J181" s="9">
        <v>2741449.33</v>
      </c>
      <c r="K181" s="9">
        <v>2741449.33</v>
      </c>
      <c r="L181" s="9">
        <v>2741449.33</v>
      </c>
      <c r="M181" s="9">
        <v>2741449.33</v>
      </c>
      <c r="N181" s="9">
        <v>2741449.33</v>
      </c>
      <c r="O181" s="9">
        <v>2741449.33</v>
      </c>
      <c r="P181" s="9">
        <v>2741449.33</v>
      </c>
      <c r="Q181" s="9">
        <v>2741449.37</v>
      </c>
      <c r="R181" s="1">
        <f t="shared" si="11"/>
        <v>8224347.9900000002</v>
      </c>
      <c r="S181" s="1">
        <f t="shared" si="12"/>
        <v>16448695.98</v>
      </c>
      <c r="T181" s="1">
        <f t="shared" si="13"/>
        <v>24673043.969999999</v>
      </c>
      <c r="U181" s="1">
        <f t="shared" si="14"/>
        <v>32897392</v>
      </c>
    </row>
    <row r="182" spans="1:21">
      <c r="A182" s="15" t="s">
        <v>683</v>
      </c>
      <c r="B182" s="6" t="s">
        <v>408</v>
      </c>
      <c r="C182" s="7" t="s">
        <v>409</v>
      </c>
      <c r="D182" s="7" t="s">
        <v>409</v>
      </c>
      <c r="E182" s="8">
        <f t="shared" si="10"/>
        <v>43199466.999999985</v>
      </c>
      <c r="F182" s="9">
        <v>3599955.58</v>
      </c>
      <c r="G182" s="9">
        <v>3599955.58</v>
      </c>
      <c r="H182" s="9">
        <v>3599955.58</v>
      </c>
      <c r="I182" s="9">
        <v>3599955.58</v>
      </c>
      <c r="J182" s="9">
        <v>3599955.58</v>
      </c>
      <c r="K182" s="9">
        <v>3599955.58</v>
      </c>
      <c r="L182" s="9">
        <v>3599955.58</v>
      </c>
      <c r="M182" s="9">
        <v>3599955.58</v>
      </c>
      <c r="N182" s="9">
        <v>3599955.58</v>
      </c>
      <c r="O182" s="9">
        <v>3599955.58</v>
      </c>
      <c r="P182" s="9">
        <v>3599955.58</v>
      </c>
      <c r="Q182" s="9">
        <v>3599955.62</v>
      </c>
      <c r="R182" s="1">
        <f t="shared" si="11"/>
        <v>10799866.74</v>
      </c>
      <c r="S182" s="1">
        <f t="shared" si="12"/>
        <v>21599733.48</v>
      </c>
      <c r="T182" s="1">
        <f t="shared" si="13"/>
        <v>32399600.219999999</v>
      </c>
      <c r="U182" s="1">
        <f t="shared" si="14"/>
        <v>43199467</v>
      </c>
    </row>
    <row r="183" spans="1:21" ht="22.5">
      <c r="A183" s="15" t="s">
        <v>684</v>
      </c>
      <c r="B183" s="6" t="s">
        <v>410</v>
      </c>
      <c r="C183" s="7" t="s">
        <v>411</v>
      </c>
      <c r="D183" s="7" t="s">
        <v>411</v>
      </c>
      <c r="E183" s="8">
        <f t="shared" si="10"/>
        <v>7720318</v>
      </c>
      <c r="F183" s="9">
        <v>643359.82999999996</v>
      </c>
      <c r="G183" s="9">
        <v>643359.82999999996</v>
      </c>
      <c r="H183" s="9">
        <v>643359.82999999996</v>
      </c>
      <c r="I183" s="9">
        <v>643359.82999999996</v>
      </c>
      <c r="J183" s="9">
        <v>643359.82999999996</v>
      </c>
      <c r="K183" s="9">
        <v>643359.82999999996</v>
      </c>
      <c r="L183" s="9">
        <v>643359.82999999996</v>
      </c>
      <c r="M183" s="9">
        <v>643359.82999999996</v>
      </c>
      <c r="N183" s="9">
        <v>643359.82999999996</v>
      </c>
      <c r="O183" s="9">
        <v>643359.82999999996</v>
      </c>
      <c r="P183" s="9">
        <v>643359.82999999996</v>
      </c>
      <c r="Q183" s="9">
        <v>643359.87</v>
      </c>
      <c r="R183" s="1">
        <f t="shared" si="11"/>
        <v>1930079.4899999998</v>
      </c>
      <c r="S183" s="1">
        <f t="shared" si="12"/>
        <v>3860158.9799999995</v>
      </c>
      <c r="T183" s="1">
        <f t="shared" si="13"/>
        <v>5790238.4699999988</v>
      </c>
      <c r="U183" s="1">
        <f t="shared" si="14"/>
        <v>7720317.9999999981</v>
      </c>
    </row>
    <row r="184" spans="1:21" ht="22.5">
      <c r="A184" s="15" t="s">
        <v>685</v>
      </c>
      <c r="B184" s="6" t="s">
        <v>412</v>
      </c>
      <c r="C184" s="7" t="s">
        <v>413</v>
      </c>
      <c r="D184" s="7" t="s">
        <v>413</v>
      </c>
      <c r="E184" s="8">
        <f t="shared" si="10"/>
        <v>5604379</v>
      </c>
      <c r="F184" s="9">
        <v>467031.58</v>
      </c>
      <c r="G184" s="9">
        <v>467031.58</v>
      </c>
      <c r="H184" s="9">
        <v>467031.58</v>
      </c>
      <c r="I184" s="9">
        <v>467031.58</v>
      </c>
      <c r="J184" s="9">
        <v>467031.58</v>
      </c>
      <c r="K184" s="9">
        <v>467031.58</v>
      </c>
      <c r="L184" s="9">
        <v>467031.58</v>
      </c>
      <c r="M184" s="9">
        <v>467031.58</v>
      </c>
      <c r="N184" s="9">
        <v>467031.58</v>
      </c>
      <c r="O184" s="9">
        <v>467031.58</v>
      </c>
      <c r="P184" s="9">
        <v>467031.58</v>
      </c>
      <c r="Q184" s="9">
        <v>467031.62</v>
      </c>
      <c r="R184" s="1">
        <f t="shared" si="11"/>
        <v>1401094.74</v>
      </c>
      <c r="S184" s="1">
        <f t="shared" si="12"/>
        <v>2802189.48</v>
      </c>
      <c r="T184" s="1">
        <f t="shared" si="13"/>
        <v>4203284.22</v>
      </c>
      <c r="U184" s="1">
        <f t="shared" si="14"/>
        <v>5604379</v>
      </c>
    </row>
    <row r="185" spans="1:21">
      <c r="A185" s="15" t="s">
        <v>686</v>
      </c>
      <c r="B185" s="6" t="s">
        <v>414</v>
      </c>
      <c r="C185" s="7" t="s">
        <v>415</v>
      </c>
      <c r="D185" s="7" t="s">
        <v>415</v>
      </c>
      <c r="E185" s="8">
        <f t="shared" si="10"/>
        <v>21245691</v>
      </c>
      <c r="F185" s="9">
        <v>1770474.25</v>
      </c>
      <c r="G185" s="9">
        <v>1770474.25</v>
      </c>
      <c r="H185" s="9">
        <v>1770474.25</v>
      </c>
      <c r="I185" s="9">
        <v>1770474.25</v>
      </c>
      <c r="J185" s="9">
        <v>1770474.25</v>
      </c>
      <c r="K185" s="9">
        <v>1770474.25</v>
      </c>
      <c r="L185" s="9">
        <v>1770474.25</v>
      </c>
      <c r="M185" s="9">
        <v>1770474.25</v>
      </c>
      <c r="N185" s="9">
        <v>1770474.25</v>
      </c>
      <c r="O185" s="9">
        <v>1770474.25</v>
      </c>
      <c r="P185" s="9">
        <v>1770474.25</v>
      </c>
      <c r="Q185" s="9">
        <v>1770474.25</v>
      </c>
      <c r="R185" s="1">
        <f t="shared" si="11"/>
        <v>5311422.75</v>
      </c>
      <c r="S185" s="1">
        <f t="shared" si="12"/>
        <v>10622845.5</v>
      </c>
      <c r="T185" s="1">
        <f t="shared" si="13"/>
        <v>15934268.25</v>
      </c>
      <c r="U185" s="1">
        <f t="shared" si="14"/>
        <v>21245691</v>
      </c>
    </row>
    <row r="186" spans="1:21">
      <c r="A186" s="15" t="s">
        <v>687</v>
      </c>
      <c r="B186" s="6" t="s">
        <v>416</v>
      </c>
      <c r="C186" s="7" t="s">
        <v>417</v>
      </c>
      <c r="D186" s="7" t="s">
        <v>417</v>
      </c>
      <c r="E186" s="8">
        <f t="shared" si="10"/>
        <v>6677425</v>
      </c>
      <c r="F186" s="9">
        <v>556452.07999999996</v>
      </c>
      <c r="G186" s="9">
        <v>556452.07999999996</v>
      </c>
      <c r="H186" s="9">
        <v>556452.07999999996</v>
      </c>
      <c r="I186" s="9">
        <v>556452.07999999996</v>
      </c>
      <c r="J186" s="9">
        <v>556452.07999999996</v>
      </c>
      <c r="K186" s="9">
        <v>556452.07999999996</v>
      </c>
      <c r="L186" s="9">
        <v>556452.07999999996</v>
      </c>
      <c r="M186" s="9">
        <v>556452.07999999996</v>
      </c>
      <c r="N186" s="9">
        <v>556452.07999999996</v>
      </c>
      <c r="O186" s="9">
        <v>556452.07999999996</v>
      </c>
      <c r="P186" s="9">
        <v>556452.07999999996</v>
      </c>
      <c r="Q186" s="9">
        <v>556452.12</v>
      </c>
      <c r="R186" s="1">
        <f t="shared" si="11"/>
        <v>1669356.2399999998</v>
      </c>
      <c r="S186" s="1">
        <f t="shared" si="12"/>
        <v>3338712.4799999995</v>
      </c>
      <c r="T186" s="1">
        <f t="shared" si="13"/>
        <v>5008068.7199999988</v>
      </c>
      <c r="U186" s="1">
        <f t="shared" si="14"/>
        <v>6677424.9999999981</v>
      </c>
    </row>
    <row r="187" spans="1:21">
      <c r="A187" s="15" t="s">
        <v>688</v>
      </c>
      <c r="B187" s="6" t="s">
        <v>418</v>
      </c>
      <c r="C187" s="7" t="s">
        <v>419</v>
      </c>
      <c r="D187" s="7" t="s">
        <v>419</v>
      </c>
      <c r="E187" s="8">
        <f t="shared" si="10"/>
        <v>10755416.000000002</v>
      </c>
      <c r="F187" s="9">
        <v>896284.67</v>
      </c>
      <c r="G187" s="9">
        <v>896284.67</v>
      </c>
      <c r="H187" s="9">
        <v>896284.67</v>
      </c>
      <c r="I187" s="9">
        <v>896284.67</v>
      </c>
      <c r="J187" s="9">
        <v>896284.67</v>
      </c>
      <c r="K187" s="9">
        <v>896284.67</v>
      </c>
      <c r="L187" s="9">
        <v>896284.67</v>
      </c>
      <c r="M187" s="9">
        <v>896284.67</v>
      </c>
      <c r="N187" s="9">
        <v>896284.67</v>
      </c>
      <c r="O187" s="9">
        <v>896284.67</v>
      </c>
      <c r="P187" s="9">
        <v>896284.67</v>
      </c>
      <c r="Q187" s="9">
        <v>896284.63</v>
      </c>
      <c r="R187" s="1">
        <f t="shared" si="11"/>
        <v>2688854.0100000002</v>
      </c>
      <c r="S187" s="1">
        <f t="shared" si="12"/>
        <v>5377708.0200000005</v>
      </c>
      <c r="T187" s="1">
        <f t="shared" si="13"/>
        <v>8066562.0300000012</v>
      </c>
      <c r="U187" s="1">
        <f t="shared" si="14"/>
        <v>10755416.000000002</v>
      </c>
    </row>
    <row r="188" spans="1:21" ht="22.5">
      <c r="A188" s="15" t="s">
        <v>689</v>
      </c>
      <c r="B188" s="6" t="s">
        <v>420</v>
      </c>
      <c r="C188" s="7" t="s">
        <v>421</v>
      </c>
      <c r="D188" s="7" t="s">
        <v>421</v>
      </c>
      <c r="E188" s="8">
        <f t="shared" si="10"/>
        <v>57786449.000000015</v>
      </c>
      <c r="F188" s="9">
        <v>4815537.42</v>
      </c>
      <c r="G188" s="9">
        <v>4815537.42</v>
      </c>
      <c r="H188" s="9">
        <v>4815537.42</v>
      </c>
      <c r="I188" s="9">
        <v>4815537.42</v>
      </c>
      <c r="J188" s="9">
        <v>4815537.42</v>
      </c>
      <c r="K188" s="9">
        <v>4815537.42</v>
      </c>
      <c r="L188" s="9">
        <v>4815537.42</v>
      </c>
      <c r="M188" s="9">
        <v>4815537.42</v>
      </c>
      <c r="N188" s="9">
        <v>4815537.42</v>
      </c>
      <c r="O188" s="9">
        <v>4815537.42</v>
      </c>
      <c r="P188" s="9">
        <v>4815537.42</v>
      </c>
      <c r="Q188" s="9">
        <v>4815537.38</v>
      </c>
      <c r="R188" s="1">
        <f t="shared" si="11"/>
        <v>14446612.26</v>
      </c>
      <c r="S188" s="1">
        <f t="shared" si="12"/>
        <v>28893224.52</v>
      </c>
      <c r="T188" s="1">
        <f t="shared" si="13"/>
        <v>43339836.780000001</v>
      </c>
      <c r="U188" s="1">
        <f t="shared" si="14"/>
        <v>57786449</v>
      </c>
    </row>
    <row r="189" spans="1:21">
      <c r="A189" s="15" t="s">
        <v>690</v>
      </c>
      <c r="B189" s="6" t="s">
        <v>422</v>
      </c>
      <c r="C189" s="7" t="s">
        <v>423</v>
      </c>
      <c r="D189" s="7" t="s">
        <v>423</v>
      </c>
      <c r="E189" s="8">
        <f t="shared" si="10"/>
        <v>5130242</v>
      </c>
      <c r="F189" s="9">
        <v>427520.17</v>
      </c>
      <c r="G189" s="9">
        <v>427520.17</v>
      </c>
      <c r="H189" s="9">
        <v>427520.17</v>
      </c>
      <c r="I189" s="9">
        <v>427520.17</v>
      </c>
      <c r="J189" s="9">
        <v>427520.17</v>
      </c>
      <c r="K189" s="9">
        <v>427520.17</v>
      </c>
      <c r="L189" s="9">
        <v>427520.17</v>
      </c>
      <c r="M189" s="9">
        <v>427520.17</v>
      </c>
      <c r="N189" s="9">
        <v>427520.17</v>
      </c>
      <c r="O189" s="9">
        <v>427520.17</v>
      </c>
      <c r="P189" s="9">
        <v>427520.17</v>
      </c>
      <c r="Q189" s="9">
        <v>427520.13</v>
      </c>
      <c r="R189" s="1">
        <f t="shared" si="11"/>
        <v>1282560.51</v>
      </c>
      <c r="S189" s="1">
        <f t="shared" si="12"/>
        <v>2565121.02</v>
      </c>
      <c r="T189" s="1">
        <f t="shared" si="13"/>
        <v>3847681.5300000003</v>
      </c>
      <c r="U189" s="1">
        <f t="shared" si="14"/>
        <v>5130242</v>
      </c>
    </row>
    <row r="190" spans="1:21">
      <c r="A190" s="15" t="s">
        <v>691</v>
      </c>
      <c r="B190" s="6" t="s">
        <v>424</v>
      </c>
      <c r="C190" s="7" t="s">
        <v>425</v>
      </c>
      <c r="D190" s="7" t="s">
        <v>425</v>
      </c>
      <c r="E190" s="8">
        <f t="shared" si="10"/>
        <v>20083224</v>
      </c>
      <c r="F190" s="9">
        <v>1673602</v>
      </c>
      <c r="G190" s="9">
        <v>1673602</v>
      </c>
      <c r="H190" s="9">
        <v>1673602</v>
      </c>
      <c r="I190" s="9">
        <v>1673602</v>
      </c>
      <c r="J190" s="9">
        <v>1673602</v>
      </c>
      <c r="K190" s="9">
        <v>1673602</v>
      </c>
      <c r="L190" s="9">
        <v>1673602</v>
      </c>
      <c r="M190" s="9">
        <v>1673602</v>
      </c>
      <c r="N190" s="9">
        <v>1673602</v>
      </c>
      <c r="O190" s="9">
        <v>1673602</v>
      </c>
      <c r="P190" s="9">
        <v>1673602</v>
      </c>
      <c r="Q190" s="9">
        <v>1673602</v>
      </c>
      <c r="R190" s="1">
        <f t="shared" si="11"/>
        <v>5020806</v>
      </c>
      <c r="S190" s="1">
        <f t="shared" si="12"/>
        <v>10041612</v>
      </c>
      <c r="T190" s="1">
        <f t="shared" si="13"/>
        <v>15062418</v>
      </c>
      <c r="U190" s="1">
        <f t="shared" si="14"/>
        <v>20083224</v>
      </c>
    </row>
    <row r="191" spans="1:21">
      <c r="A191" s="15" t="s">
        <v>692</v>
      </c>
      <c r="B191" s="6" t="s">
        <v>426</v>
      </c>
      <c r="C191" s="7" t="s">
        <v>427</v>
      </c>
      <c r="D191" s="7" t="s">
        <v>427</v>
      </c>
      <c r="E191" s="8">
        <f t="shared" si="10"/>
        <v>23347073.000000004</v>
      </c>
      <c r="F191" s="9">
        <v>1945589.42</v>
      </c>
      <c r="G191" s="9">
        <v>1945589.42</v>
      </c>
      <c r="H191" s="9">
        <v>1945589.42</v>
      </c>
      <c r="I191" s="9">
        <v>1945589.42</v>
      </c>
      <c r="J191" s="9">
        <v>1945589.42</v>
      </c>
      <c r="K191" s="9">
        <v>1945589.42</v>
      </c>
      <c r="L191" s="9">
        <v>1945589.42</v>
      </c>
      <c r="M191" s="9">
        <v>1945589.42</v>
      </c>
      <c r="N191" s="9">
        <v>1945589.42</v>
      </c>
      <c r="O191" s="9">
        <v>1945589.42</v>
      </c>
      <c r="P191" s="9">
        <v>1945589.42</v>
      </c>
      <c r="Q191" s="9">
        <v>1945589.38</v>
      </c>
      <c r="R191" s="1">
        <f t="shared" si="11"/>
        <v>5836768.2599999998</v>
      </c>
      <c r="S191" s="1">
        <f t="shared" si="12"/>
        <v>11673536.52</v>
      </c>
      <c r="T191" s="1">
        <f t="shared" si="13"/>
        <v>17510304.780000001</v>
      </c>
      <c r="U191" s="1">
        <f t="shared" si="14"/>
        <v>23347073</v>
      </c>
    </row>
    <row r="192" spans="1:21" ht="22.5">
      <c r="A192" s="15" t="s">
        <v>693</v>
      </c>
      <c r="B192" s="6" t="s">
        <v>428</v>
      </c>
      <c r="C192" s="7" t="s">
        <v>429</v>
      </c>
      <c r="D192" s="7" t="s">
        <v>429</v>
      </c>
      <c r="E192" s="8">
        <f t="shared" si="10"/>
        <v>1234211</v>
      </c>
      <c r="F192" s="9">
        <v>102850.92</v>
      </c>
      <c r="G192" s="9">
        <v>102850.92</v>
      </c>
      <c r="H192" s="9">
        <v>102850.92</v>
      </c>
      <c r="I192" s="9">
        <v>102850.92</v>
      </c>
      <c r="J192" s="9">
        <v>102850.92</v>
      </c>
      <c r="K192" s="9">
        <v>102850.92</v>
      </c>
      <c r="L192" s="9">
        <v>102850.92</v>
      </c>
      <c r="M192" s="9">
        <v>102850.92</v>
      </c>
      <c r="N192" s="9">
        <v>102850.92</v>
      </c>
      <c r="O192" s="9">
        <v>102850.92</v>
      </c>
      <c r="P192" s="9">
        <v>102850.92</v>
      </c>
      <c r="Q192" s="9">
        <v>102850.88</v>
      </c>
      <c r="R192" s="1">
        <f t="shared" si="11"/>
        <v>308552.76</v>
      </c>
      <c r="S192" s="1">
        <f t="shared" si="12"/>
        <v>617105.52</v>
      </c>
      <c r="T192" s="1">
        <f t="shared" si="13"/>
        <v>925658.28</v>
      </c>
      <c r="U192" s="1">
        <f t="shared" si="14"/>
        <v>1234211</v>
      </c>
    </row>
    <row r="193" spans="1:21">
      <c r="A193" s="15" t="s">
        <v>694</v>
      </c>
      <c r="B193" s="6" t="s">
        <v>430</v>
      </c>
      <c r="C193" s="7" t="s">
        <v>431</v>
      </c>
      <c r="D193" s="7" t="s">
        <v>431</v>
      </c>
      <c r="E193" s="8">
        <f t="shared" si="10"/>
        <v>10263603.999999998</v>
      </c>
      <c r="F193" s="9">
        <v>855300.33</v>
      </c>
      <c r="G193" s="9">
        <v>855300.33</v>
      </c>
      <c r="H193" s="9">
        <v>855300.33</v>
      </c>
      <c r="I193" s="9">
        <v>855300.33</v>
      </c>
      <c r="J193" s="9">
        <v>855300.33</v>
      </c>
      <c r="K193" s="9">
        <v>855300.33</v>
      </c>
      <c r="L193" s="9">
        <v>855300.33</v>
      </c>
      <c r="M193" s="9">
        <v>855300.33</v>
      </c>
      <c r="N193" s="9">
        <v>855300.33</v>
      </c>
      <c r="O193" s="9">
        <v>855300.33</v>
      </c>
      <c r="P193" s="9">
        <v>855300.33</v>
      </c>
      <c r="Q193" s="9">
        <v>855300.37</v>
      </c>
      <c r="R193" s="1">
        <f t="shared" si="11"/>
        <v>2565900.9899999998</v>
      </c>
      <c r="S193" s="1">
        <f t="shared" si="12"/>
        <v>5131801.9799999995</v>
      </c>
      <c r="T193" s="1">
        <f t="shared" si="13"/>
        <v>7697702.9699999988</v>
      </c>
      <c r="U193" s="1">
        <f t="shared" si="14"/>
        <v>10263603.999999998</v>
      </c>
    </row>
    <row r="194" spans="1:21" ht="22.5">
      <c r="A194" s="15" t="s">
        <v>695</v>
      </c>
      <c r="B194" s="6" t="s">
        <v>432</v>
      </c>
      <c r="C194" s="7" t="s">
        <v>433</v>
      </c>
      <c r="D194" s="7" t="s">
        <v>433</v>
      </c>
      <c r="E194" s="8">
        <f t="shared" si="10"/>
        <v>6159618</v>
      </c>
      <c r="F194" s="9">
        <v>513301.5</v>
      </c>
      <c r="G194" s="9">
        <v>513301.5</v>
      </c>
      <c r="H194" s="9">
        <v>513301.5</v>
      </c>
      <c r="I194" s="9">
        <v>513301.5</v>
      </c>
      <c r="J194" s="9">
        <v>513301.5</v>
      </c>
      <c r="K194" s="9">
        <v>513301.5</v>
      </c>
      <c r="L194" s="9">
        <v>513301.5</v>
      </c>
      <c r="M194" s="9">
        <v>513301.5</v>
      </c>
      <c r="N194" s="9">
        <v>513301.5</v>
      </c>
      <c r="O194" s="9">
        <v>513301.5</v>
      </c>
      <c r="P194" s="9">
        <v>513301.5</v>
      </c>
      <c r="Q194" s="9">
        <v>513301.5</v>
      </c>
      <c r="R194" s="1">
        <f t="shared" si="11"/>
        <v>1539904.5</v>
      </c>
      <c r="S194" s="1">
        <f t="shared" si="12"/>
        <v>3079809</v>
      </c>
      <c r="T194" s="1">
        <f t="shared" si="13"/>
        <v>4619713.5</v>
      </c>
      <c r="U194" s="1">
        <f t="shared" si="14"/>
        <v>6159618</v>
      </c>
    </row>
    <row r="195" spans="1:21" ht="22.5">
      <c r="A195" s="15" t="s">
        <v>696</v>
      </c>
      <c r="B195" s="6" t="s">
        <v>434</v>
      </c>
      <c r="C195" s="7" t="s">
        <v>435</v>
      </c>
      <c r="D195" s="7" t="s">
        <v>435</v>
      </c>
      <c r="E195" s="8">
        <f t="shared" si="10"/>
        <v>6733573</v>
      </c>
      <c r="F195" s="9">
        <v>561131.07999999996</v>
      </c>
      <c r="G195" s="9">
        <v>561131.07999999996</v>
      </c>
      <c r="H195" s="9">
        <v>561131.07999999996</v>
      </c>
      <c r="I195" s="9">
        <v>561131.07999999996</v>
      </c>
      <c r="J195" s="9">
        <v>561131.07999999996</v>
      </c>
      <c r="K195" s="9">
        <v>561131.07999999996</v>
      </c>
      <c r="L195" s="9">
        <v>561131.07999999996</v>
      </c>
      <c r="M195" s="9">
        <v>561131.07999999996</v>
      </c>
      <c r="N195" s="9">
        <v>561131.07999999996</v>
      </c>
      <c r="O195" s="9">
        <v>561131.07999999996</v>
      </c>
      <c r="P195" s="9">
        <v>561131.07999999996</v>
      </c>
      <c r="Q195" s="9">
        <v>561131.12</v>
      </c>
      <c r="R195" s="1">
        <f t="shared" si="11"/>
        <v>1683393.2399999998</v>
      </c>
      <c r="S195" s="1">
        <f t="shared" si="12"/>
        <v>3366786.4799999995</v>
      </c>
      <c r="T195" s="1">
        <f t="shared" si="13"/>
        <v>5050179.7199999988</v>
      </c>
      <c r="U195" s="1">
        <f t="shared" si="14"/>
        <v>6733572.9999999981</v>
      </c>
    </row>
    <row r="196" spans="1:21" ht="22.5">
      <c r="A196" s="15" t="s">
        <v>697</v>
      </c>
      <c r="B196" s="6" t="s">
        <v>436</v>
      </c>
      <c r="C196" s="7" t="s">
        <v>437</v>
      </c>
      <c r="D196" s="7" t="s">
        <v>437</v>
      </c>
      <c r="E196" s="8">
        <f t="shared" ref="E196:E219" si="15">SUM(F196:Q196)</f>
        <v>29524367.000000004</v>
      </c>
      <c r="F196" s="9">
        <v>2460363.92</v>
      </c>
      <c r="G196" s="9">
        <v>2460363.92</v>
      </c>
      <c r="H196" s="9">
        <v>2460363.92</v>
      </c>
      <c r="I196" s="9">
        <v>2460363.92</v>
      </c>
      <c r="J196" s="9">
        <v>2460363.92</v>
      </c>
      <c r="K196" s="9">
        <v>2460363.92</v>
      </c>
      <c r="L196" s="9">
        <v>2460363.92</v>
      </c>
      <c r="M196" s="9">
        <v>2460363.92</v>
      </c>
      <c r="N196" s="9">
        <v>2460363.92</v>
      </c>
      <c r="O196" s="9">
        <v>2460363.92</v>
      </c>
      <c r="P196" s="9">
        <v>2460363.92</v>
      </c>
      <c r="Q196" s="9">
        <v>2460363.88</v>
      </c>
      <c r="R196" s="1">
        <f t="shared" ref="R196:R219" si="16">SUM(F196:H196)</f>
        <v>7381091.7599999998</v>
      </c>
      <c r="S196" s="1">
        <f t="shared" ref="S196:S219" si="17">SUM(I196:K196)+R196</f>
        <v>14762183.52</v>
      </c>
      <c r="T196" s="1">
        <f t="shared" ref="T196:T219" si="18">SUM(L196:N196)+S196</f>
        <v>22143275.280000001</v>
      </c>
      <c r="U196" s="1">
        <f t="shared" ref="U196:U219" si="19">SUM(O196:Q196)+T196</f>
        <v>29524367</v>
      </c>
    </row>
    <row r="197" spans="1:21" ht="22.5">
      <c r="A197" s="15" t="s">
        <v>698</v>
      </c>
      <c r="B197" s="6" t="s">
        <v>438</v>
      </c>
      <c r="C197" s="7" t="s">
        <v>439</v>
      </c>
      <c r="D197" s="7" t="s">
        <v>439</v>
      </c>
      <c r="E197" s="8">
        <f t="shared" si="15"/>
        <v>27615342.999999996</v>
      </c>
      <c r="F197" s="9">
        <v>2301278.58</v>
      </c>
      <c r="G197" s="9">
        <v>2301278.58</v>
      </c>
      <c r="H197" s="9">
        <v>2301278.58</v>
      </c>
      <c r="I197" s="9">
        <v>2301278.58</v>
      </c>
      <c r="J197" s="9">
        <v>2301278.58</v>
      </c>
      <c r="K197" s="9">
        <v>2301278.58</v>
      </c>
      <c r="L197" s="9">
        <v>2301278.58</v>
      </c>
      <c r="M197" s="9">
        <v>2301278.58</v>
      </c>
      <c r="N197" s="9">
        <v>2301278.58</v>
      </c>
      <c r="O197" s="9">
        <v>2301278.58</v>
      </c>
      <c r="P197" s="9">
        <v>2301278.58</v>
      </c>
      <c r="Q197" s="9">
        <v>2301278.62</v>
      </c>
      <c r="R197" s="1">
        <f t="shared" si="16"/>
        <v>6903835.7400000002</v>
      </c>
      <c r="S197" s="1">
        <f t="shared" si="17"/>
        <v>13807671.48</v>
      </c>
      <c r="T197" s="1">
        <f t="shared" si="18"/>
        <v>20711507.219999999</v>
      </c>
      <c r="U197" s="1">
        <f t="shared" si="19"/>
        <v>27615343</v>
      </c>
    </row>
    <row r="198" spans="1:21" ht="22.5">
      <c r="A198" s="15" t="s">
        <v>699</v>
      </c>
      <c r="B198" s="6" t="s">
        <v>440</v>
      </c>
      <c r="C198" s="7" t="s">
        <v>441</v>
      </c>
      <c r="D198" s="7" t="s">
        <v>441</v>
      </c>
      <c r="E198" s="8">
        <f t="shared" si="15"/>
        <v>1632444</v>
      </c>
      <c r="F198" s="9">
        <v>136037</v>
      </c>
      <c r="G198" s="9">
        <v>136037</v>
      </c>
      <c r="H198" s="9">
        <v>136037</v>
      </c>
      <c r="I198" s="9">
        <v>136037</v>
      </c>
      <c r="J198" s="9">
        <v>136037</v>
      </c>
      <c r="K198" s="9">
        <v>136037</v>
      </c>
      <c r="L198" s="9">
        <v>136037</v>
      </c>
      <c r="M198" s="9">
        <v>136037</v>
      </c>
      <c r="N198" s="9">
        <v>136037</v>
      </c>
      <c r="O198" s="9">
        <v>136037</v>
      </c>
      <c r="P198" s="9">
        <v>136037</v>
      </c>
      <c r="Q198" s="9">
        <v>136037</v>
      </c>
      <c r="R198" s="1">
        <f t="shared" si="16"/>
        <v>408111</v>
      </c>
      <c r="S198" s="1">
        <f t="shared" si="17"/>
        <v>816222</v>
      </c>
      <c r="T198" s="1">
        <f t="shared" si="18"/>
        <v>1224333</v>
      </c>
      <c r="U198" s="1">
        <f t="shared" si="19"/>
        <v>1632444</v>
      </c>
    </row>
    <row r="199" spans="1:21">
      <c r="A199" s="15" t="s">
        <v>700</v>
      </c>
      <c r="B199" s="6" t="s">
        <v>442</v>
      </c>
      <c r="C199" s="7" t="s">
        <v>443</v>
      </c>
      <c r="D199" s="7" t="s">
        <v>443</v>
      </c>
      <c r="E199" s="8">
        <f t="shared" si="15"/>
        <v>83796381</v>
      </c>
      <c r="F199" s="9">
        <v>6983031.75</v>
      </c>
      <c r="G199" s="9">
        <v>6983031.75</v>
      </c>
      <c r="H199" s="9">
        <v>6983031.75</v>
      </c>
      <c r="I199" s="9">
        <v>6983031.75</v>
      </c>
      <c r="J199" s="9">
        <v>6983031.75</v>
      </c>
      <c r="K199" s="9">
        <v>6983031.75</v>
      </c>
      <c r="L199" s="9">
        <v>6983031.75</v>
      </c>
      <c r="M199" s="9">
        <v>6983031.75</v>
      </c>
      <c r="N199" s="9">
        <v>6983031.75</v>
      </c>
      <c r="O199" s="9">
        <v>6983031.75</v>
      </c>
      <c r="P199" s="9">
        <v>6983031.75</v>
      </c>
      <c r="Q199" s="9">
        <v>6983031.75</v>
      </c>
      <c r="R199" s="1">
        <f t="shared" si="16"/>
        <v>20949095.25</v>
      </c>
      <c r="S199" s="1">
        <f t="shared" si="17"/>
        <v>41898190.5</v>
      </c>
      <c r="T199" s="1">
        <f t="shared" si="18"/>
        <v>62847285.75</v>
      </c>
      <c r="U199" s="1">
        <f t="shared" si="19"/>
        <v>83796381</v>
      </c>
    </row>
    <row r="200" spans="1:21">
      <c r="A200" s="15" t="s">
        <v>701</v>
      </c>
      <c r="B200" s="6" t="s">
        <v>444</v>
      </c>
      <c r="C200" s="7" t="s">
        <v>445</v>
      </c>
      <c r="D200" s="7" t="s">
        <v>445</v>
      </c>
      <c r="E200" s="8">
        <f t="shared" si="15"/>
        <v>1364183</v>
      </c>
      <c r="F200" s="9">
        <v>113681.92</v>
      </c>
      <c r="G200" s="9">
        <v>113681.92</v>
      </c>
      <c r="H200" s="9">
        <v>113681.92</v>
      </c>
      <c r="I200" s="9">
        <v>113681.92</v>
      </c>
      <c r="J200" s="9">
        <v>113681.92</v>
      </c>
      <c r="K200" s="9">
        <v>113681.92</v>
      </c>
      <c r="L200" s="9">
        <v>113681.92</v>
      </c>
      <c r="M200" s="9">
        <v>113681.92</v>
      </c>
      <c r="N200" s="9">
        <v>113681.92</v>
      </c>
      <c r="O200" s="9">
        <v>113681.92</v>
      </c>
      <c r="P200" s="9">
        <v>113681.92</v>
      </c>
      <c r="Q200" s="9">
        <v>113681.88</v>
      </c>
      <c r="R200" s="1">
        <f t="shared" si="16"/>
        <v>341045.76000000001</v>
      </c>
      <c r="S200" s="1">
        <f t="shared" si="17"/>
        <v>682091.52000000002</v>
      </c>
      <c r="T200" s="1">
        <f t="shared" si="18"/>
        <v>1023137.28</v>
      </c>
      <c r="U200" s="1">
        <f t="shared" si="19"/>
        <v>1364183</v>
      </c>
    </row>
    <row r="201" spans="1:21">
      <c r="A201" s="15" t="s">
        <v>702</v>
      </c>
      <c r="B201" s="6" t="s">
        <v>446</v>
      </c>
      <c r="C201" s="7" t="s">
        <v>447</v>
      </c>
      <c r="D201" s="7" t="s">
        <v>447</v>
      </c>
      <c r="E201" s="8">
        <f t="shared" si="15"/>
        <v>44650991.000000015</v>
      </c>
      <c r="F201" s="9">
        <v>3720915.92</v>
      </c>
      <c r="G201" s="9">
        <v>3720915.92</v>
      </c>
      <c r="H201" s="9">
        <v>3720915.92</v>
      </c>
      <c r="I201" s="9">
        <v>3720915.92</v>
      </c>
      <c r="J201" s="9">
        <v>3720915.92</v>
      </c>
      <c r="K201" s="9">
        <v>3720915.92</v>
      </c>
      <c r="L201" s="9">
        <v>3720915.92</v>
      </c>
      <c r="M201" s="9">
        <v>3720915.92</v>
      </c>
      <c r="N201" s="9">
        <v>3720915.92</v>
      </c>
      <c r="O201" s="9">
        <v>3720915.92</v>
      </c>
      <c r="P201" s="9">
        <v>3720915.92</v>
      </c>
      <c r="Q201" s="9">
        <v>3720915.88</v>
      </c>
      <c r="R201" s="1">
        <f t="shared" si="16"/>
        <v>11162747.76</v>
      </c>
      <c r="S201" s="1">
        <f t="shared" si="17"/>
        <v>22325495.52</v>
      </c>
      <c r="T201" s="1">
        <f t="shared" si="18"/>
        <v>33488243.280000001</v>
      </c>
      <c r="U201" s="1">
        <f t="shared" si="19"/>
        <v>44650991</v>
      </c>
    </row>
    <row r="202" spans="1:21">
      <c r="A202" s="15" t="s">
        <v>703</v>
      </c>
      <c r="B202" s="6" t="s">
        <v>448</v>
      </c>
      <c r="C202" s="7" t="s">
        <v>449</v>
      </c>
      <c r="D202" s="7" t="s">
        <v>449</v>
      </c>
      <c r="E202" s="8">
        <f t="shared" si="15"/>
        <v>3579940.0000000005</v>
      </c>
      <c r="F202" s="9">
        <v>298328.33</v>
      </c>
      <c r="G202" s="9">
        <v>298328.33</v>
      </c>
      <c r="H202" s="9">
        <v>298328.33</v>
      </c>
      <c r="I202" s="9">
        <v>298328.33</v>
      </c>
      <c r="J202" s="9">
        <v>298328.33</v>
      </c>
      <c r="K202" s="9">
        <v>298328.33</v>
      </c>
      <c r="L202" s="9">
        <v>298328.33</v>
      </c>
      <c r="M202" s="9">
        <v>298328.33</v>
      </c>
      <c r="N202" s="9">
        <v>298328.33</v>
      </c>
      <c r="O202" s="9">
        <v>298328.33</v>
      </c>
      <c r="P202" s="9">
        <v>298328.33</v>
      </c>
      <c r="Q202" s="9">
        <v>298328.37</v>
      </c>
      <c r="R202" s="1">
        <f t="shared" si="16"/>
        <v>894984.99</v>
      </c>
      <c r="S202" s="1">
        <f t="shared" si="17"/>
        <v>1789969.98</v>
      </c>
      <c r="T202" s="1">
        <f t="shared" si="18"/>
        <v>2684954.9699999997</v>
      </c>
      <c r="U202" s="1">
        <f t="shared" si="19"/>
        <v>3579940</v>
      </c>
    </row>
    <row r="203" spans="1:21">
      <c r="A203" s="15" t="s">
        <v>704</v>
      </c>
      <c r="B203" s="6" t="s">
        <v>450</v>
      </c>
      <c r="C203" s="7" t="s">
        <v>451</v>
      </c>
      <c r="D203" s="7" t="s">
        <v>451</v>
      </c>
      <c r="E203" s="8">
        <f t="shared" si="15"/>
        <v>3509235</v>
      </c>
      <c r="F203" s="9">
        <v>292436.25</v>
      </c>
      <c r="G203" s="9">
        <v>292436.25</v>
      </c>
      <c r="H203" s="9">
        <v>292436.25</v>
      </c>
      <c r="I203" s="9">
        <v>292436.25</v>
      </c>
      <c r="J203" s="9">
        <v>292436.25</v>
      </c>
      <c r="K203" s="9">
        <v>292436.25</v>
      </c>
      <c r="L203" s="9">
        <v>292436.25</v>
      </c>
      <c r="M203" s="9">
        <v>292436.25</v>
      </c>
      <c r="N203" s="9">
        <v>292436.25</v>
      </c>
      <c r="O203" s="9">
        <v>292436.25</v>
      </c>
      <c r="P203" s="9">
        <v>292436.25</v>
      </c>
      <c r="Q203" s="9">
        <v>292436.25</v>
      </c>
      <c r="R203" s="1">
        <f t="shared" si="16"/>
        <v>877308.75</v>
      </c>
      <c r="S203" s="1">
        <f t="shared" si="17"/>
        <v>1754617.5</v>
      </c>
      <c r="T203" s="1">
        <f t="shared" si="18"/>
        <v>2631926.25</v>
      </c>
      <c r="U203" s="1">
        <f t="shared" si="19"/>
        <v>3509235</v>
      </c>
    </row>
    <row r="204" spans="1:21" ht="33.75">
      <c r="A204" s="15" t="s">
        <v>705</v>
      </c>
      <c r="B204" s="6" t="s">
        <v>452</v>
      </c>
      <c r="C204" s="7" t="s">
        <v>453</v>
      </c>
      <c r="D204" s="7" t="s">
        <v>453</v>
      </c>
      <c r="E204" s="8">
        <f t="shared" si="15"/>
        <v>13543049</v>
      </c>
      <c r="F204" s="9">
        <v>1128587.42</v>
      </c>
      <c r="G204" s="9">
        <v>1128587.42</v>
      </c>
      <c r="H204" s="9">
        <v>1128587.42</v>
      </c>
      <c r="I204" s="9">
        <v>1128587.42</v>
      </c>
      <c r="J204" s="9">
        <v>1128587.42</v>
      </c>
      <c r="K204" s="9">
        <v>1128587.42</v>
      </c>
      <c r="L204" s="9">
        <v>1128587.42</v>
      </c>
      <c r="M204" s="9">
        <v>1128587.42</v>
      </c>
      <c r="N204" s="9">
        <v>1128587.42</v>
      </c>
      <c r="O204" s="9">
        <v>1128587.42</v>
      </c>
      <c r="P204" s="9">
        <v>1128587.42</v>
      </c>
      <c r="Q204" s="9">
        <v>1128587.3799999999</v>
      </c>
      <c r="R204" s="1">
        <f t="shared" si="16"/>
        <v>3385762.26</v>
      </c>
      <c r="S204" s="1">
        <f t="shared" si="17"/>
        <v>6771524.5199999996</v>
      </c>
      <c r="T204" s="1">
        <f t="shared" si="18"/>
        <v>10157286.779999999</v>
      </c>
      <c r="U204" s="1">
        <f t="shared" si="19"/>
        <v>13543049</v>
      </c>
    </row>
    <row r="205" spans="1:21" ht="33.75">
      <c r="A205" s="15" t="s">
        <v>706</v>
      </c>
      <c r="B205" s="6" t="s">
        <v>454</v>
      </c>
      <c r="C205" s="7" t="s">
        <v>455</v>
      </c>
      <c r="D205" s="7" t="s">
        <v>455</v>
      </c>
      <c r="E205" s="8">
        <f t="shared" si="15"/>
        <v>7463494</v>
      </c>
      <c r="F205" s="9">
        <v>621957.82999999996</v>
      </c>
      <c r="G205" s="9">
        <v>621957.82999999996</v>
      </c>
      <c r="H205" s="9">
        <v>621957.82999999996</v>
      </c>
      <c r="I205" s="9">
        <v>621957.82999999996</v>
      </c>
      <c r="J205" s="9">
        <v>621957.82999999996</v>
      </c>
      <c r="K205" s="9">
        <v>621957.82999999996</v>
      </c>
      <c r="L205" s="9">
        <v>621957.82999999996</v>
      </c>
      <c r="M205" s="9">
        <v>621957.82999999996</v>
      </c>
      <c r="N205" s="9">
        <v>621957.82999999996</v>
      </c>
      <c r="O205" s="9">
        <v>621957.82999999996</v>
      </c>
      <c r="P205" s="9">
        <v>621957.82999999996</v>
      </c>
      <c r="Q205" s="9">
        <v>621957.87</v>
      </c>
      <c r="R205" s="1">
        <f t="shared" si="16"/>
        <v>1865873.4899999998</v>
      </c>
      <c r="S205" s="1">
        <f t="shared" si="17"/>
        <v>3731746.9799999995</v>
      </c>
      <c r="T205" s="1">
        <f t="shared" si="18"/>
        <v>5597620.4699999988</v>
      </c>
      <c r="U205" s="1">
        <f t="shared" si="19"/>
        <v>7463493.9999999981</v>
      </c>
    </row>
    <row r="206" spans="1:21">
      <c r="A206" s="15" t="s">
        <v>707</v>
      </c>
      <c r="B206" s="6" t="s">
        <v>456</v>
      </c>
      <c r="C206" s="7" t="s">
        <v>457</v>
      </c>
      <c r="D206" s="7" t="s">
        <v>457</v>
      </c>
      <c r="E206" s="8">
        <f t="shared" si="15"/>
        <v>8241244</v>
      </c>
      <c r="F206" s="9">
        <v>686770.33</v>
      </c>
      <c r="G206" s="9">
        <v>686770.33</v>
      </c>
      <c r="H206" s="9">
        <v>686770.33</v>
      </c>
      <c r="I206" s="9">
        <v>686770.33</v>
      </c>
      <c r="J206" s="9">
        <v>686770.33</v>
      </c>
      <c r="K206" s="9">
        <v>686770.33</v>
      </c>
      <c r="L206" s="9">
        <v>686770.33</v>
      </c>
      <c r="M206" s="9">
        <v>686770.33</v>
      </c>
      <c r="N206" s="9">
        <v>686770.33</v>
      </c>
      <c r="O206" s="9">
        <v>686770.33</v>
      </c>
      <c r="P206" s="9">
        <v>686770.33</v>
      </c>
      <c r="Q206" s="9">
        <v>686770.37</v>
      </c>
      <c r="R206" s="1">
        <f t="shared" si="16"/>
        <v>2060310.9899999998</v>
      </c>
      <c r="S206" s="1">
        <f t="shared" si="17"/>
        <v>4120621.9799999995</v>
      </c>
      <c r="T206" s="1">
        <f t="shared" si="18"/>
        <v>6180932.9699999988</v>
      </c>
      <c r="U206" s="1">
        <f t="shared" si="19"/>
        <v>8241243.9999999981</v>
      </c>
    </row>
    <row r="207" spans="1:21">
      <c r="A207" s="15" t="s">
        <v>708</v>
      </c>
      <c r="B207" s="6" t="s">
        <v>458</v>
      </c>
      <c r="C207" s="7" t="s">
        <v>459</v>
      </c>
      <c r="D207" s="7" t="s">
        <v>459</v>
      </c>
      <c r="E207" s="8">
        <f t="shared" si="15"/>
        <v>27441701.000000004</v>
      </c>
      <c r="F207" s="9">
        <v>2286808.42</v>
      </c>
      <c r="G207" s="9">
        <v>2286808.42</v>
      </c>
      <c r="H207" s="9">
        <v>2286808.42</v>
      </c>
      <c r="I207" s="9">
        <v>2286808.42</v>
      </c>
      <c r="J207" s="9">
        <v>2286808.42</v>
      </c>
      <c r="K207" s="9">
        <v>2286808.42</v>
      </c>
      <c r="L207" s="9">
        <v>2286808.42</v>
      </c>
      <c r="M207" s="9">
        <v>2286808.42</v>
      </c>
      <c r="N207" s="9">
        <v>2286808.42</v>
      </c>
      <c r="O207" s="9">
        <v>2286808.42</v>
      </c>
      <c r="P207" s="9">
        <v>2286808.42</v>
      </c>
      <c r="Q207" s="9">
        <v>2286808.38</v>
      </c>
      <c r="R207" s="1">
        <f t="shared" si="16"/>
        <v>6860425.2599999998</v>
      </c>
      <c r="S207" s="1">
        <f t="shared" si="17"/>
        <v>13720850.52</v>
      </c>
      <c r="T207" s="1">
        <f t="shared" si="18"/>
        <v>20581275.780000001</v>
      </c>
      <c r="U207" s="1">
        <f t="shared" si="19"/>
        <v>27441701</v>
      </c>
    </row>
    <row r="208" spans="1:21">
      <c r="A208" s="15" t="s">
        <v>709</v>
      </c>
      <c r="B208" s="6" t="s">
        <v>460</v>
      </c>
      <c r="C208" s="7" t="s">
        <v>461</v>
      </c>
      <c r="D208" s="7" t="s">
        <v>461</v>
      </c>
      <c r="E208" s="8">
        <f t="shared" si="15"/>
        <v>4831827</v>
      </c>
      <c r="F208" s="9">
        <v>402652.25</v>
      </c>
      <c r="G208" s="9">
        <v>402652.25</v>
      </c>
      <c r="H208" s="9">
        <v>402652.25</v>
      </c>
      <c r="I208" s="9">
        <v>402652.25</v>
      </c>
      <c r="J208" s="9">
        <v>402652.25</v>
      </c>
      <c r="K208" s="9">
        <v>402652.25</v>
      </c>
      <c r="L208" s="9">
        <v>402652.25</v>
      </c>
      <c r="M208" s="9">
        <v>402652.25</v>
      </c>
      <c r="N208" s="9">
        <v>402652.25</v>
      </c>
      <c r="O208" s="9">
        <v>402652.25</v>
      </c>
      <c r="P208" s="9">
        <v>402652.25</v>
      </c>
      <c r="Q208" s="9">
        <v>402652.25</v>
      </c>
      <c r="R208" s="1">
        <f t="shared" si="16"/>
        <v>1207956.75</v>
      </c>
      <c r="S208" s="1">
        <f t="shared" si="17"/>
        <v>2415913.5</v>
      </c>
      <c r="T208" s="1">
        <f t="shared" si="18"/>
        <v>3623870.25</v>
      </c>
      <c r="U208" s="1">
        <f t="shared" si="19"/>
        <v>4831827</v>
      </c>
    </row>
    <row r="209" spans="1:21" ht="22.5">
      <c r="A209" s="15" t="s">
        <v>710</v>
      </c>
      <c r="B209" s="6" t="s">
        <v>462</v>
      </c>
      <c r="C209" s="7" t="s">
        <v>463</v>
      </c>
      <c r="D209" s="7" t="s">
        <v>463</v>
      </c>
      <c r="E209" s="8">
        <f t="shared" si="15"/>
        <v>60189365.000000015</v>
      </c>
      <c r="F209" s="9">
        <v>5015780.42</v>
      </c>
      <c r="G209" s="9">
        <v>5015780.42</v>
      </c>
      <c r="H209" s="9">
        <v>5015780.42</v>
      </c>
      <c r="I209" s="9">
        <v>5015780.42</v>
      </c>
      <c r="J209" s="9">
        <v>5015780.42</v>
      </c>
      <c r="K209" s="9">
        <v>5015780.42</v>
      </c>
      <c r="L209" s="9">
        <v>5015780.42</v>
      </c>
      <c r="M209" s="9">
        <v>5015780.42</v>
      </c>
      <c r="N209" s="9">
        <v>5015780.42</v>
      </c>
      <c r="O209" s="9">
        <v>5015780.42</v>
      </c>
      <c r="P209" s="9">
        <v>5015780.42</v>
      </c>
      <c r="Q209" s="9">
        <v>5015780.38</v>
      </c>
      <c r="R209" s="1">
        <f t="shared" si="16"/>
        <v>15047341.26</v>
      </c>
      <c r="S209" s="1">
        <f t="shared" si="17"/>
        <v>30094682.52</v>
      </c>
      <c r="T209" s="1">
        <f t="shared" si="18"/>
        <v>45142023.780000001</v>
      </c>
      <c r="U209" s="1">
        <f t="shared" si="19"/>
        <v>60189365</v>
      </c>
    </row>
    <row r="210" spans="1:21">
      <c r="A210" s="15" t="s">
        <v>711</v>
      </c>
      <c r="B210" s="6" t="s">
        <v>464</v>
      </c>
      <c r="C210" s="7" t="s">
        <v>465</v>
      </c>
      <c r="D210" s="7" t="s">
        <v>465</v>
      </c>
      <c r="E210" s="8">
        <f t="shared" si="15"/>
        <v>90835647</v>
      </c>
      <c r="F210" s="9">
        <v>7569637.25</v>
      </c>
      <c r="G210" s="9">
        <v>7569637.25</v>
      </c>
      <c r="H210" s="9">
        <v>7569637.25</v>
      </c>
      <c r="I210" s="9">
        <v>7569637.25</v>
      </c>
      <c r="J210" s="9">
        <v>7569637.25</v>
      </c>
      <c r="K210" s="9">
        <v>7569637.25</v>
      </c>
      <c r="L210" s="9">
        <v>7569637.25</v>
      </c>
      <c r="M210" s="9">
        <v>7569637.25</v>
      </c>
      <c r="N210" s="9">
        <v>7569637.25</v>
      </c>
      <c r="O210" s="9">
        <v>7569637.25</v>
      </c>
      <c r="P210" s="9">
        <v>7569637.25</v>
      </c>
      <c r="Q210" s="9">
        <v>7569637.25</v>
      </c>
      <c r="R210" s="1">
        <f t="shared" si="16"/>
        <v>22708911.75</v>
      </c>
      <c r="S210" s="1">
        <f t="shared" si="17"/>
        <v>45417823.5</v>
      </c>
      <c r="T210" s="1">
        <f t="shared" si="18"/>
        <v>68126735.25</v>
      </c>
      <c r="U210" s="1">
        <f t="shared" si="19"/>
        <v>90835647</v>
      </c>
    </row>
    <row r="211" spans="1:21">
      <c r="A211" s="15" t="s">
        <v>712</v>
      </c>
      <c r="B211" s="6" t="s">
        <v>466</v>
      </c>
      <c r="C211" s="7" t="s">
        <v>467</v>
      </c>
      <c r="D211" s="7" t="s">
        <v>467</v>
      </c>
      <c r="E211" s="8">
        <f t="shared" si="15"/>
        <v>8936853</v>
      </c>
      <c r="F211" s="9">
        <v>744737.75</v>
      </c>
      <c r="G211" s="9">
        <v>744737.75</v>
      </c>
      <c r="H211" s="9">
        <v>744737.75</v>
      </c>
      <c r="I211" s="9">
        <v>744737.75</v>
      </c>
      <c r="J211" s="9">
        <v>744737.75</v>
      </c>
      <c r="K211" s="9">
        <v>744737.75</v>
      </c>
      <c r="L211" s="9">
        <v>744737.75</v>
      </c>
      <c r="M211" s="9">
        <v>744737.75</v>
      </c>
      <c r="N211" s="9">
        <v>744737.75</v>
      </c>
      <c r="O211" s="9">
        <v>744737.75</v>
      </c>
      <c r="P211" s="9">
        <v>744737.75</v>
      </c>
      <c r="Q211" s="9">
        <v>744737.75</v>
      </c>
      <c r="R211" s="1">
        <f t="shared" si="16"/>
        <v>2234213.25</v>
      </c>
      <c r="S211" s="1">
        <f t="shared" si="17"/>
        <v>4468426.5</v>
      </c>
      <c r="T211" s="1">
        <f t="shared" si="18"/>
        <v>6702639.75</v>
      </c>
      <c r="U211" s="1">
        <f t="shared" si="19"/>
        <v>8936853</v>
      </c>
    </row>
    <row r="212" spans="1:21" ht="22.5">
      <c r="A212" s="15" t="s">
        <v>713</v>
      </c>
      <c r="B212" s="6" t="s">
        <v>468</v>
      </c>
      <c r="C212" s="7" t="s">
        <v>469</v>
      </c>
      <c r="D212" s="7" t="s">
        <v>469</v>
      </c>
      <c r="E212" s="8">
        <f t="shared" si="15"/>
        <v>5900714</v>
      </c>
      <c r="F212" s="9">
        <v>491726.17</v>
      </c>
      <c r="G212" s="9">
        <v>491726.17</v>
      </c>
      <c r="H212" s="9">
        <v>491726.17</v>
      </c>
      <c r="I212" s="9">
        <v>491726.17</v>
      </c>
      <c r="J212" s="9">
        <v>491726.17</v>
      </c>
      <c r="K212" s="9">
        <v>491726.17</v>
      </c>
      <c r="L212" s="9">
        <v>491726.17</v>
      </c>
      <c r="M212" s="9">
        <v>491726.17</v>
      </c>
      <c r="N212" s="9">
        <v>491726.17</v>
      </c>
      <c r="O212" s="9">
        <v>491726.17</v>
      </c>
      <c r="P212" s="9">
        <v>491726.17</v>
      </c>
      <c r="Q212" s="9">
        <v>491726.13</v>
      </c>
      <c r="R212" s="1">
        <f t="shared" si="16"/>
        <v>1475178.51</v>
      </c>
      <c r="S212" s="1">
        <f t="shared" si="17"/>
        <v>2950357.02</v>
      </c>
      <c r="T212" s="1">
        <f t="shared" si="18"/>
        <v>4425535.53</v>
      </c>
      <c r="U212" s="1">
        <f t="shared" si="19"/>
        <v>5900714</v>
      </c>
    </row>
    <row r="213" spans="1:21">
      <c r="A213" s="15" t="s">
        <v>714</v>
      </c>
      <c r="B213" s="6" t="s">
        <v>470</v>
      </c>
      <c r="C213" s="7" t="s">
        <v>471</v>
      </c>
      <c r="D213" s="7" t="s">
        <v>471</v>
      </c>
      <c r="E213" s="8">
        <f t="shared" si="15"/>
        <v>17418285</v>
      </c>
      <c r="F213" s="9">
        <v>1451523.75</v>
      </c>
      <c r="G213" s="9">
        <v>1451523.75</v>
      </c>
      <c r="H213" s="9">
        <v>1451523.75</v>
      </c>
      <c r="I213" s="9">
        <v>1451523.75</v>
      </c>
      <c r="J213" s="9">
        <v>1451523.75</v>
      </c>
      <c r="K213" s="9">
        <v>1451523.75</v>
      </c>
      <c r="L213" s="9">
        <v>1451523.75</v>
      </c>
      <c r="M213" s="9">
        <v>1451523.75</v>
      </c>
      <c r="N213" s="9">
        <v>1451523.75</v>
      </c>
      <c r="O213" s="9">
        <v>1451523.75</v>
      </c>
      <c r="P213" s="9">
        <v>1451523.75</v>
      </c>
      <c r="Q213" s="9">
        <v>1451523.75</v>
      </c>
      <c r="R213" s="1">
        <f t="shared" si="16"/>
        <v>4354571.25</v>
      </c>
      <c r="S213" s="1">
        <f t="shared" si="17"/>
        <v>8709142.5</v>
      </c>
      <c r="T213" s="1">
        <f t="shared" si="18"/>
        <v>13063713.75</v>
      </c>
      <c r="U213" s="1">
        <f t="shared" si="19"/>
        <v>17418285</v>
      </c>
    </row>
    <row r="214" spans="1:21">
      <c r="A214" s="15" t="s">
        <v>715</v>
      </c>
      <c r="B214" s="6" t="s">
        <v>472</v>
      </c>
      <c r="C214" s="7" t="s">
        <v>473</v>
      </c>
      <c r="D214" s="7" t="s">
        <v>473</v>
      </c>
      <c r="E214" s="8">
        <f t="shared" si="15"/>
        <v>21540985.999999996</v>
      </c>
      <c r="F214" s="9">
        <v>1795082.17</v>
      </c>
      <c r="G214" s="9">
        <v>1795082.17</v>
      </c>
      <c r="H214" s="9">
        <v>1795082.17</v>
      </c>
      <c r="I214" s="9">
        <v>1795082.17</v>
      </c>
      <c r="J214" s="9">
        <v>1795082.17</v>
      </c>
      <c r="K214" s="9">
        <v>1795082.17</v>
      </c>
      <c r="L214" s="9">
        <v>1795082.17</v>
      </c>
      <c r="M214" s="9">
        <v>1795082.17</v>
      </c>
      <c r="N214" s="9">
        <v>1795082.17</v>
      </c>
      <c r="O214" s="9">
        <v>1795082.17</v>
      </c>
      <c r="P214" s="9">
        <v>1795082.17</v>
      </c>
      <c r="Q214" s="9">
        <v>1795082.13</v>
      </c>
      <c r="R214" s="1">
        <f t="shared" si="16"/>
        <v>5385246.5099999998</v>
      </c>
      <c r="S214" s="1">
        <f t="shared" si="17"/>
        <v>10770493.02</v>
      </c>
      <c r="T214" s="1">
        <f t="shared" si="18"/>
        <v>16155739.529999999</v>
      </c>
      <c r="U214" s="1">
        <f t="shared" si="19"/>
        <v>21540986</v>
      </c>
    </row>
    <row r="215" spans="1:21">
      <c r="A215" s="15" t="s">
        <v>716</v>
      </c>
      <c r="B215" s="6" t="s">
        <v>474</v>
      </c>
      <c r="C215" s="7" t="s">
        <v>475</v>
      </c>
      <c r="D215" s="7" t="s">
        <v>475</v>
      </c>
      <c r="E215" s="8">
        <f t="shared" si="15"/>
        <v>12442968</v>
      </c>
      <c r="F215" s="9">
        <v>1036914</v>
      </c>
      <c r="G215" s="9">
        <v>1036914</v>
      </c>
      <c r="H215" s="9">
        <v>1036914</v>
      </c>
      <c r="I215" s="9">
        <v>1036914</v>
      </c>
      <c r="J215" s="9">
        <v>1036914</v>
      </c>
      <c r="K215" s="9">
        <v>1036914</v>
      </c>
      <c r="L215" s="9">
        <v>1036914</v>
      </c>
      <c r="M215" s="9">
        <v>1036914</v>
      </c>
      <c r="N215" s="9">
        <v>1036914</v>
      </c>
      <c r="O215" s="9">
        <v>1036914</v>
      </c>
      <c r="P215" s="9">
        <v>1036914</v>
      </c>
      <c r="Q215" s="9">
        <v>1036914</v>
      </c>
      <c r="R215" s="1">
        <f t="shared" si="16"/>
        <v>3110742</v>
      </c>
      <c r="S215" s="1">
        <f t="shared" si="17"/>
        <v>6221484</v>
      </c>
      <c r="T215" s="1">
        <f t="shared" si="18"/>
        <v>9332226</v>
      </c>
      <c r="U215" s="1">
        <f t="shared" si="19"/>
        <v>12442968</v>
      </c>
    </row>
    <row r="216" spans="1:21">
      <c r="A216" s="15" t="s">
        <v>717</v>
      </c>
      <c r="B216" s="6" t="s">
        <v>476</v>
      </c>
      <c r="C216" s="7" t="s">
        <v>477</v>
      </c>
      <c r="D216" s="7" t="s">
        <v>477</v>
      </c>
      <c r="E216" s="8">
        <f t="shared" si="15"/>
        <v>19089199.999999996</v>
      </c>
      <c r="F216" s="9">
        <v>1590766.67</v>
      </c>
      <c r="G216" s="9">
        <v>1590766.67</v>
      </c>
      <c r="H216" s="9">
        <v>1590766.67</v>
      </c>
      <c r="I216" s="9">
        <v>1590766.67</v>
      </c>
      <c r="J216" s="9">
        <v>1590766.67</v>
      </c>
      <c r="K216" s="9">
        <v>1590766.67</v>
      </c>
      <c r="L216" s="9">
        <v>1590766.67</v>
      </c>
      <c r="M216" s="9">
        <v>1590766.67</v>
      </c>
      <c r="N216" s="9">
        <v>1590766.67</v>
      </c>
      <c r="O216" s="9">
        <v>1590766.67</v>
      </c>
      <c r="P216" s="9">
        <v>1590766.67</v>
      </c>
      <c r="Q216" s="9">
        <v>1590766.63</v>
      </c>
      <c r="R216" s="1">
        <f t="shared" si="16"/>
        <v>4772300.01</v>
      </c>
      <c r="S216" s="1">
        <f t="shared" si="17"/>
        <v>9544600.0199999996</v>
      </c>
      <c r="T216" s="1">
        <f t="shared" si="18"/>
        <v>14316900.029999999</v>
      </c>
      <c r="U216" s="1">
        <f t="shared" si="19"/>
        <v>19089200</v>
      </c>
    </row>
    <row r="217" spans="1:21">
      <c r="A217" s="15" t="s">
        <v>718</v>
      </c>
      <c r="B217" s="6" t="s">
        <v>478</v>
      </c>
      <c r="C217" s="7" t="s">
        <v>479</v>
      </c>
      <c r="D217" s="7" t="s">
        <v>479</v>
      </c>
      <c r="E217" s="8">
        <f t="shared" si="15"/>
        <v>4719531</v>
      </c>
      <c r="F217" s="9">
        <v>393294.25</v>
      </c>
      <c r="G217" s="9">
        <v>393294.25</v>
      </c>
      <c r="H217" s="9">
        <v>393294.25</v>
      </c>
      <c r="I217" s="9">
        <v>393294.25</v>
      </c>
      <c r="J217" s="9">
        <v>393294.25</v>
      </c>
      <c r="K217" s="9">
        <v>393294.25</v>
      </c>
      <c r="L217" s="9">
        <v>393294.25</v>
      </c>
      <c r="M217" s="9">
        <v>393294.25</v>
      </c>
      <c r="N217" s="9">
        <v>393294.25</v>
      </c>
      <c r="O217" s="9">
        <v>393294.25</v>
      </c>
      <c r="P217" s="9">
        <v>393294.25</v>
      </c>
      <c r="Q217" s="9">
        <v>393294.25</v>
      </c>
      <c r="R217" s="1">
        <f t="shared" si="16"/>
        <v>1179882.75</v>
      </c>
      <c r="S217" s="1">
        <f t="shared" si="17"/>
        <v>2359765.5</v>
      </c>
      <c r="T217" s="1">
        <f t="shared" si="18"/>
        <v>3539648.25</v>
      </c>
      <c r="U217" s="1">
        <f t="shared" si="19"/>
        <v>4719531</v>
      </c>
    </row>
    <row r="218" spans="1:21">
      <c r="A218" s="15" t="s">
        <v>719</v>
      </c>
      <c r="B218" s="6" t="s">
        <v>480</v>
      </c>
      <c r="C218" s="7" t="s">
        <v>481</v>
      </c>
      <c r="D218" s="7" t="s">
        <v>481</v>
      </c>
      <c r="E218" s="8">
        <f t="shared" si="15"/>
        <v>2549523</v>
      </c>
      <c r="F218" s="9">
        <v>212460.25</v>
      </c>
      <c r="G218" s="9">
        <v>212460.25</v>
      </c>
      <c r="H218" s="9">
        <v>212460.25</v>
      </c>
      <c r="I218" s="9">
        <v>212460.25</v>
      </c>
      <c r="J218" s="9">
        <v>212460.25</v>
      </c>
      <c r="K218" s="9">
        <v>212460.25</v>
      </c>
      <c r="L218" s="9">
        <v>212460.25</v>
      </c>
      <c r="M218" s="9">
        <v>212460.25</v>
      </c>
      <c r="N218" s="9">
        <v>212460.25</v>
      </c>
      <c r="O218" s="9">
        <v>212460.25</v>
      </c>
      <c r="P218" s="9">
        <v>212460.25</v>
      </c>
      <c r="Q218" s="9">
        <v>212460.25</v>
      </c>
      <c r="R218" s="1">
        <f t="shared" si="16"/>
        <v>637380.75</v>
      </c>
      <c r="S218" s="1">
        <f t="shared" si="17"/>
        <v>1274761.5</v>
      </c>
      <c r="T218" s="1">
        <f t="shared" si="18"/>
        <v>1912142.25</v>
      </c>
      <c r="U218" s="1">
        <f t="shared" si="19"/>
        <v>2549523</v>
      </c>
    </row>
    <row r="219" spans="1:21">
      <c r="A219" s="15" t="s">
        <v>720</v>
      </c>
      <c r="B219" s="6" t="s">
        <v>482</v>
      </c>
      <c r="C219" s="7" t="s">
        <v>483</v>
      </c>
      <c r="D219" s="7" t="s">
        <v>483</v>
      </c>
      <c r="E219" s="8">
        <f t="shared" si="15"/>
        <v>21143791.999999996</v>
      </c>
      <c r="F219" s="9">
        <v>1761983.1199999999</v>
      </c>
      <c r="G219" s="9">
        <v>1761983.1199999999</v>
      </c>
      <c r="H219" s="9">
        <v>1761983.1199999999</v>
      </c>
      <c r="I219" s="9">
        <v>1761983.1199999999</v>
      </c>
      <c r="J219" s="9">
        <v>1761983.1199999999</v>
      </c>
      <c r="K219" s="9">
        <v>1761983.1199999999</v>
      </c>
      <c r="L219" s="9">
        <v>1761983.1199999999</v>
      </c>
      <c r="M219" s="9">
        <v>1761983.1199999999</v>
      </c>
      <c r="N219" s="9">
        <v>1761983.1199999999</v>
      </c>
      <c r="O219" s="9">
        <v>1761983.1199999999</v>
      </c>
      <c r="P219" s="9">
        <v>1761983.1199999999</v>
      </c>
      <c r="Q219" s="9">
        <v>1761977.68</v>
      </c>
      <c r="R219" s="1">
        <f t="shared" si="16"/>
        <v>5285949.3599999994</v>
      </c>
      <c r="S219" s="1">
        <f t="shared" si="17"/>
        <v>10571898.719999999</v>
      </c>
      <c r="T219" s="1">
        <f t="shared" si="18"/>
        <v>15857848.079999998</v>
      </c>
      <c r="U219" s="1">
        <f t="shared" si="19"/>
        <v>21143792</v>
      </c>
    </row>
    <row r="221" spans="1:21">
      <c r="C221" s="13">
        <v>1</v>
      </c>
      <c r="D221" s="13"/>
      <c r="E221" s="13">
        <v>2</v>
      </c>
      <c r="F221" s="13">
        <v>3</v>
      </c>
      <c r="G221" s="13">
        <v>4</v>
      </c>
      <c r="H221" s="13">
        <v>5</v>
      </c>
      <c r="I221" s="13">
        <v>6</v>
      </c>
      <c r="J221" s="13">
        <v>7</v>
      </c>
      <c r="K221" s="13">
        <v>8</v>
      </c>
      <c r="L221" s="13">
        <v>9</v>
      </c>
      <c r="M221" s="13">
        <v>10</v>
      </c>
      <c r="N221" s="13">
        <v>11</v>
      </c>
      <c r="O221" s="13">
        <v>12</v>
      </c>
      <c r="P221" s="13">
        <v>13</v>
      </c>
      <c r="Q221" s="13">
        <v>14</v>
      </c>
      <c r="R221" s="13">
        <v>15</v>
      </c>
      <c r="S221" s="13">
        <v>16</v>
      </c>
      <c r="T221" s="13">
        <v>17</v>
      </c>
      <c r="U221" s="13">
        <v>18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C2:L17"/>
  <sheetViews>
    <sheetView workbookViewId="0">
      <selection activeCell="E13" sqref="E13"/>
    </sheetView>
  </sheetViews>
  <sheetFormatPr baseColWidth="10" defaultRowHeight="15"/>
  <cols>
    <col min="3" max="3" width="17.5703125" bestFit="1" customWidth="1"/>
  </cols>
  <sheetData>
    <row r="2" spans="3:12">
      <c r="D2" t="s">
        <v>722</v>
      </c>
      <c r="E2" t="s">
        <v>723</v>
      </c>
    </row>
    <row r="3" spans="3:12">
      <c r="C3" t="s">
        <v>498</v>
      </c>
      <c r="D3" s="14">
        <v>46023</v>
      </c>
      <c r="E3" s="14">
        <v>46106</v>
      </c>
      <c r="G3" s="14"/>
    </row>
    <row r="4" spans="3:12">
      <c r="C4" t="s">
        <v>499</v>
      </c>
      <c r="D4" s="14">
        <v>46113</v>
      </c>
      <c r="E4" s="14">
        <v>46198</v>
      </c>
      <c r="G4" s="14"/>
    </row>
    <row r="5" spans="3:12">
      <c r="C5" t="s">
        <v>500</v>
      </c>
      <c r="D5" s="14">
        <v>46204</v>
      </c>
      <c r="E5" s="14">
        <v>46290</v>
      </c>
      <c r="G5" s="14"/>
    </row>
    <row r="6" spans="3:12">
      <c r="C6" t="s">
        <v>501</v>
      </c>
      <c r="D6" s="14">
        <v>46296</v>
      </c>
      <c r="E6" s="14">
        <v>46381</v>
      </c>
      <c r="G6" s="14"/>
    </row>
    <row r="14" spans="3:12">
      <c r="K14" s="14">
        <v>46023</v>
      </c>
      <c r="L14" s="14">
        <v>46112</v>
      </c>
    </row>
    <row r="15" spans="3:12">
      <c r="K15" s="14">
        <v>46113</v>
      </c>
      <c r="L15" s="14">
        <v>46203</v>
      </c>
    </row>
    <row r="16" spans="3:12">
      <c r="K16" s="14">
        <v>46204</v>
      </c>
      <c r="L16" s="14">
        <v>46295</v>
      </c>
    </row>
    <row r="17" spans="11:12">
      <c r="K17" s="14">
        <v>46296</v>
      </c>
      <c r="L17" s="14">
        <v>46387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FAISMUN</vt:lpstr>
      <vt:lpstr>FORTAMUN</vt:lpstr>
      <vt:lpstr>Instructivo</vt:lpstr>
      <vt:lpstr>Monto FAISMUN</vt:lpstr>
      <vt:lpstr>Monto FORTAMUN</vt:lpstr>
      <vt:lpstr>Hoja1</vt:lpstr>
      <vt:lpstr>FAISMUN!Área_de_impresión</vt:lpstr>
      <vt:lpstr>FORTAMUN!Área_de_impresión</vt:lpstr>
      <vt:lpstr>FORTAMUN!Títulos_a_imprimir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cuenta6691@hotmail.com</cp:lastModifiedBy>
  <cp:lastPrinted>2026-07-31T19:32:50Z</cp:lastPrinted>
  <dcterms:created xsi:type="dcterms:W3CDTF">2014-02-25T16:26:05Z</dcterms:created>
  <dcterms:modified xsi:type="dcterms:W3CDTF">2026-07-31T19:39:29Z</dcterms:modified>
</cp:coreProperties>
</file>