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485" windowHeight="12210"/>
  </bookViews>
  <sheets>
    <sheet name="FAISMUN" sheetId="1" r:id="rId1"/>
    <sheet name="FORTAMUN" sheetId="3" r:id="rId2"/>
    <sheet name="Instructivo" sheetId="8" r:id="rId3"/>
    <sheet name="Hoja1" sheetId="6" state="hidden" r:id="rId4"/>
    <sheet name="Monto FAISMUN" sheetId="4" state="hidden" r:id="rId5"/>
    <sheet name="Monto FORTAMUN" sheetId="5" state="hidden" r:id="rId6"/>
  </sheets>
  <definedNames>
    <definedName name="_xlnm.Print_Area" localSheetId="1">FORTAMUN!$A$1:$I$60</definedName>
    <definedName name="_xlnm.Print_Titles" localSheetId="1">FORTAMUN!$3:$6</definedName>
  </definedNames>
  <calcPr calcId="144525"/>
</workbook>
</file>

<file path=xl/calcChain.xml><?xml version="1.0" encoding="utf-8"?>
<calcChain xmlns="http://schemas.openxmlformats.org/spreadsheetml/2006/main">
  <c r="A4" i="1" l="1"/>
  <c r="C30" i="3" l="1"/>
  <c r="K19" i="3"/>
  <c r="K18" i="3"/>
  <c r="K11" i="3"/>
  <c r="F30" i="3"/>
  <c r="E21" i="1" l="1"/>
  <c r="E20" i="1"/>
  <c r="E19" i="1"/>
  <c r="E18" i="1"/>
  <c r="C18" i="1" s="1"/>
  <c r="E14" i="1"/>
  <c r="E13" i="1"/>
  <c r="E12" i="1"/>
  <c r="E11" i="1"/>
  <c r="C11" i="1" s="1"/>
  <c r="G14" i="3"/>
  <c r="R3" i="5"/>
  <c r="S3" i="5" s="1"/>
  <c r="F69" i="3" l="1"/>
  <c r="F68" i="3"/>
  <c r="K12" i="3" l="1"/>
  <c r="R4" i="5"/>
  <c r="S4" i="5" s="1"/>
  <c r="T4" i="5" s="1"/>
  <c r="U4" i="5" s="1"/>
  <c r="R5" i="5"/>
  <c r="S5" i="5" s="1"/>
  <c r="T5" i="5" s="1"/>
  <c r="U5" i="5" s="1"/>
  <c r="R6" i="5"/>
  <c r="G11" i="3" s="1"/>
  <c r="D11" i="3" s="1"/>
  <c r="S6" i="5"/>
  <c r="T6" i="5" s="1"/>
  <c r="R7" i="5"/>
  <c r="S7" i="5" s="1"/>
  <c r="T7" i="5" s="1"/>
  <c r="U7" i="5" s="1"/>
  <c r="R8" i="5"/>
  <c r="S8" i="5" s="1"/>
  <c r="T8" i="5" s="1"/>
  <c r="U8" i="5" s="1"/>
  <c r="R9" i="5"/>
  <c r="S9" i="5" s="1"/>
  <c r="T9" i="5" s="1"/>
  <c r="U9" i="5" s="1"/>
  <c r="R10" i="5"/>
  <c r="S10" i="5" s="1"/>
  <c r="T10" i="5" s="1"/>
  <c r="U10" i="5" s="1"/>
  <c r="R11" i="5"/>
  <c r="S11" i="5" s="1"/>
  <c r="T11" i="5" s="1"/>
  <c r="U11" i="5" s="1"/>
  <c r="R12" i="5"/>
  <c r="S12" i="5" s="1"/>
  <c r="T12" i="5" s="1"/>
  <c r="U12" i="5" s="1"/>
  <c r="R13" i="5"/>
  <c r="S13" i="5" s="1"/>
  <c r="T13" i="5" s="1"/>
  <c r="U13" i="5" s="1"/>
  <c r="R14" i="5"/>
  <c r="S14" i="5" s="1"/>
  <c r="T14" i="5" s="1"/>
  <c r="U14" i="5" s="1"/>
  <c r="R15" i="5"/>
  <c r="S15" i="5" s="1"/>
  <c r="T15" i="5" s="1"/>
  <c r="U15" i="5" s="1"/>
  <c r="R16" i="5"/>
  <c r="S16" i="5" s="1"/>
  <c r="T16" i="5" s="1"/>
  <c r="U16" i="5" s="1"/>
  <c r="R17" i="5"/>
  <c r="S17" i="5"/>
  <c r="T17" i="5" s="1"/>
  <c r="U17" i="5" s="1"/>
  <c r="R18" i="5"/>
  <c r="S18" i="5" s="1"/>
  <c r="T18" i="5" s="1"/>
  <c r="U18" i="5" s="1"/>
  <c r="R19" i="5"/>
  <c r="S19" i="5" s="1"/>
  <c r="T19" i="5" s="1"/>
  <c r="U19" i="5" s="1"/>
  <c r="R20" i="5"/>
  <c r="S20" i="5" s="1"/>
  <c r="T20" i="5" s="1"/>
  <c r="U20" i="5" s="1"/>
  <c r="R21" i="5"/>
  <c r="S21" i="5" s="1"/>
  <c r="T21" i="5" s="1"/>
  <c r="U21" i="5" s="1"/>
  <c r="R22" i="5"/>
  <c r="S22" i="5"/>
  <c r="T22" i="5" s="1"/>
  <c r="U22" i="5" s="1"/>
  <c r="R23" i="5"/>
  <c r="S23" i="5" s="1"/>
  <c r="T23" i="5" s="1"/>
  <c r="U23" i="5" s="1"/>
  <c r="R24" i="5"/>
  <c r="S24" i="5" s="1"/>
  <c r="T24" i="5" s="1"/>
  <c r="U24" i="5" s="1"/>
  <c r="R25" i="5"/>
  <c r="S25" i="5" s="1"/>
  <c r="T25" i="5" s="1"/>
  <c r="U25" i="5" s="1"/>
  <c r="R26" i="5"/>
  <c r="S26" i="5"/>
  <c r="T26" i="5" s="1"/>
  <c r="U26" i="5" s="1"/>
  <c r="R27" i="5"/>
  <c r="S27" i="5" s="1"/>
  <c r="T27" i="5" s="1"/>
  <c r="U27" i="5" s="1"/>
  <c r="R28" i="5"/>
  <c r="S28" i="5"/>
  <c r="T28" i="5" s="1"/>
  <c r="U28" i="5" s="1"/>
  <c r="R29" i="5"/>
  <c r="S29" i="5" s="1"/>
  <c r="T29" i="5" s="1"/>
  <c r="U29" i="5" s="1"/>
  <c r="R30" i="5"/>
  <c r="S30" i="5" s="1"/>
  <c r="T30" i="5" s="1"/>
  <c r="U30" i="5" s="1"/>
  <c r="R31" i="5"/>
  <c r="S31" i="5"/>
  <c r="T31" i="5" s="1"/>
  <c r="U31" i="5" s="1"/>
  <c r="R32" i="5"/>
  <c r="S32" i="5" s="1"/>
  <c r="T32" i="5" s="1"/>
  <c r="U32" i="5" s="1"/>
  <c r="R33" i="5"/>
  <c r="S33" i="5" s="1"/>
  <c r="T33" i="5" s="1"/>
  <c r="U33" i="5" s="1"/>
  <c r="R34" i="5"/>
  <c r="S34" i="5" s="1"/>
  <c r="T34" i="5" s="1"/>
  <c r="U34" i="5" s="1"/>
  <c r="R35" i="5"/>
  <c r="S35" i="5" s="1"/>
  <c r="T35" i="5" s="1"/>
  <c r="U35" i="5" s="1"/>
  <c r="R36" i="5"/>
  <c r="S36" i="5" s="1"/>
  <c r="T36" i="5" s="1"/>
  <c r="U36" i="5" s="1"/>
  <c r="R37" i="5"/>
  <c r="S37" i="5" s="1"/>
  <c r="T37" i="5" s="1"/>
  <c r="U37" i="5" s="1"/>
  <c r="R38" i="5"/>
  <c r="S38" i="5"/>
  <c r="T38" i="5" s="1"/>
  <c r="U38" i="5" s="1"/>
  <c r="R39" i="5"/>
  <c r="S39" i="5" s="1"/>
  <c r="T39" i="5" s="1"/>
  <c r="U39" i="5"/>
  <c r="R40" i="5"/>
  <c r="S40" i="5" s="1"/>
  <c r="T40" i="5" s="1"/>
  <c r="U40" i="5" s="1"/>
  <c r="R41" i="5"/>
  <c r="S41" i="5" s="1"/>
  <c r="T41" i="5" s="1"/>
  <c r="U41" i="5" s="1"/>
  <c r="R42" i="5"/>
  <c r="S42" i="5" s="1"/>
  <c r="T42" i="5" s="1"/>
  <c r="U42" i="5" s="1"/>
  <c r="R43" i="5"/>
  <c r="S43" i="5" s="1"/>
  <c r="T43" i="5" s="1"/>
  <c r="U43" i="5" s="1"/>
  <c r="R44" i="5"/>
  <c r="S44" i="5" s="1"/>
  <c r="T44" i="5" s="1"/>
  <c r="U44" i="5" s="1"/>
  <c r="R45" i="5"/>
  <c r="S45" i="5" s="1"/>
  <c r="T45" i="5" s="1"/>
  <c r="U45" i="5" s="1"/>
  <c r="R46" i="5"/>
  <c r="S46" i="5" s="1"/>
  <c r="T46" i="5" s="1"/>
  <c r="U46" i="5" s="1"/>
  <c r="R47" i="5"/>
  <c r="S47" i="5" s="1"/>
  <c r="T47" i="5" s="1"/>
  <c r="U47" i="5" s="1"/>
  <c r="R48" i="5"/>
  <c r="S48" i="5"/>
  <c r="T48" i="5" s="1"/>
  <c r="U48" i="5" s="1"/>
  <c r="R49" i="5"/>
  <c r="S49" i="5" s="1"/>
  <c r="T49" i="5" s="1"/>
  <c r="U49" i="5" s="1"/>
  <c r="R50" i="5"/>
  <c r="S50" i="5" s="1"/>
  <c r="T50" i="5" s="1"/>
  <c r="U50" i="5" s="1"/>
  <c r="R51" i="5"/>
  <c r="S51" i="5" s="1"/>
  <c r="T51" i="5" s="1"/>
  <c r="U51" i="5" s="1"/>
  <c r="R52" i="5"/>
  <c r="S52" i="5" s="1"/>
  <c r="T52" i="5" s="1"/>
  <c r="U52" i="5" s="1"/>
  <c r="R53" i="5"/>
  <c r="S53" i="5" s="1"/>
  <c r="T53" i="5" s="1"/>
  <c r="U53" i="5" s="1"/>
  <c r="R54" i="5"/>
  <c r="S54" i="5" s="1"/>
  <c r="T54" i="5" s="1"/>
  <c r="U54" i="5" s="1"/>
  <c r="R55" i="5"/>
  <c r="S55" i="5" s="1"/>
  <c r="T55" i="5" s="1"/>
  <c r="U55" i="5" s="1"/>
  <c r="R56" i="5"/>
  <c r="S56" i="5" s="1"/>
  <c r="T56" i="5" s="1"/>
  <c r="U56" i="5" s="1"/>
  <c r="R57" i="5"/>
  <c r="S57" i="5" s="1"/>
  <c r="T57" i="5" s="1"/>
  <c r="U57" i="5" s="1"/>
  <c r="R58" i="5"/>
  <c r="S58" i="5" s="1"/>
  <c r="T58" i="5" s="1"/>
  <c r="U58" i="5" s="1"/>
  <c r="R59" i="5"/>
  <c r="S59" i="5" s="1"/>
  <c r="T59" i="5" s="1"/>
  <c r="U59" i="5" s="1"/>
  <c r="R60" i="5"/>
  <c r="S60" i="5" s="1"/>
  <c r="T60" i="5" s="1"/>
  <c r="U60" i="5" s="1"/>
  <c r="R61" i="5"/>
  <c r="S61" i="5"/>
  <c r="T61" i="5" s="1"/>
  <c r="U61" i="5" s="1"/>
  <c r="R62" i="5"/>
  <c r="S62" i="5" s="1"/>
  <c r="T62" i="5" s="1"/>
  <c r="U62" i="5" s="1"/>
  <c r="R63" i="5"/>
  <c r="S63" i="5" s="1"/>
  <c r="T63" i="5" s="1"/>
  <c r="U63" i="5" s="1"/>
  <c r="R64" i="5"/>
  <c r="S64" i="5" s="1"/>
  <c r="T64" i="5" s="1"/>
  <c r="U64" i="5"/>
  <c r="R65" i="5"/>
  <c r="S65" i="5" s="1"/>
  <c r="T65" i="5" s="1"/>
  <c r="U65" i="5" s="1"/>
  <c r="R66" i="5"/>
  <c r="S66" i="5" s="1"/>
  <c r="T66" i="5" s="1"/>
  <c r="U66" i="5" s="1"/>
  <c r="R67" i="5"/>
  <c r="S67" i="5"/>
  <c r="T67" i="5"/>
  <c r="U67" i="5" s="1"/>
  <c r="R68" i="5"/>
  <c r="S68" i="5" s="1"/>
  <c r="T68" i="5" s="1"/>
  <c r="U68" i="5" s="1"/>
  <c r="R69" i="5"/>
  <c r="S69" i="5" s="1"/>
  <c r="T69" i="5" s="1"/>
  <c r="U69" i="5" s="1"/>
  <c r="R70" i="5"/>
  <c r="S70" i="5" s="1"/>
  <c r="T70" i="5" s="1"/>
  <c r="U70" i="5" s="1"/>
  <c r="R71" i="5"/>
  <c r="S71" i="5" s="1"/>
  <c r="T71" i="5" s="1"/>
  <c r="U71" i="5" s="1"/>
  <c r="R72" i="5"/>
  <c r="S72" i="5" s="1"/>
  <c r="T72" i="5" s="1"/>
  <c r="U72" i="5" s="1"/>
  <c r="R73" i="5"/>
  <c r="S73" i="5" s="1"/>
  <c r="T73" i="5" s="1"/>
  <c r="U73" i="5" s="1"/>
  <c r="R74" i="5"/>
  <c r="S74" i="5" s="1"/>
  <c r="T74" i="5" s="1"/>
  <c r="U74" i="5" s="1"/>
  <c r="R75" i="5"/>
  <c r="S75" i="5" s="1"/>
  <c r="T75" i="5" s="1"/>
  <c r="U75" i="5" s="1"/>
  <c r="R76" i="5"/>
  <c r="S76" i="5"/>
  <c r="T76" i="5" s="1"/>
  <c r="U76" i="5" s="1"/>
  <c r="R77" i="5"/>
  <c r="S77" i="5"/>
  <c r="T77" i="5" s="1"/>
  <c r="U77" i="5" s="1"/>
  <c r="R78" i="5"/>
  <c r="S78" i="5" s="1"/>
  <c r="T78" i="5" s="1"/>
  <c r="U78" i="5" s="1"/>
  <c r="R79" i="5"/>
  <c r="S79" i="5" s="1"/>
  <c r="T79" i="5" s="1"/>
  <c r="U79" i="5" s="1"/>
  <c r="R80" i="5"/>
  <c r="S80" i="5" s="1"/>
  <c r="T80" i="5" s="1"/>
  <c r="U80" i="5" s="1"/>
  <c r="R81" i="5"/>
  <c r="S81" i="5"/>
  <c r="T81" i="5"/>
  <c r="U81" i="5" s="1"/>
  <c r="R82" i="5"/>
  <c r="S82" i="5" s="1"/>
  <c r="T82" i="5" s="1"/>
  <c r="U82" i="5" s="1"/>
  <c r="R83" i="5"/>
  <c r="S83" i="5"/>
  <c r="T83" i="5"/>
  <c r="U83" i="5" s="1"/>
  <c r="R84" i="5"/>
  <c r="S84" i="5" s="1"/>
  <c r="T84" i="5" s="1"/>
  <c r="U84" i="5" s="1"/>
  <c r="R85" i="5"/>
  <c r="S85" i="5" s="1"/>
  <c r="T85" i="5" s="1"/>
  <c r="U85" i="5" s="1"/>
  <c r="R86" i="5"/>
  <c r="S86" i="5" s="1"/>
  <c r="T86" i="5" s="1"/>
  <c r="U86" i="5" s="1"/>
  <c r="R87" i="5"/>
  <c r="S87" i="5"/>
  <c r="T87" i="5" s="1"/>
  <c r="U87" i="5" s="1"/>
  <c r="R88" i="5"/>
  <c r="S88" i="5" s="1"/>
  <c r="T88" i="5" s="1"/>
  <c r="U88" i="5" s="1"/>
  <c r="R89" i="5"/>
  <c r="S89" i="5" s="1"/>
  <c r="T89" i="5" s="1"/>
  <c r="U89" i="5" s="1"/>
  <c r="R90" i="5"/>
  <c r="S90" i="5" s="1"/>
  <c r="T90" i="5" s="1"/>
  <c r="U90" i="5" s="1"/>
  <c r="R91" i="5"/>
  <c r="S91" i="5" s="1"/>
  <c r="T91" i="5" s="1"/>
  <c r="U91" i="5" s="1"/>
  <c r="R92" i="5"/>
  <c r="S92" i="5"/>
  <c r="T92" i="5" s="1"/>
  <c r="U92" i="5" s="1"/>
  <c r="R93" i="5"/>
  <c r="S93" i="5" s="1"/>
  <c r="T93" i="5" s="1"/>
  <c r="U93" i="5" s="1"/>
  <c r="R94" i="5"/>
  <c r="S94" i="5" s="1"/>
  <c r="T94" i="5" s="1"/>
  <c r="U94" i="5" s="1"/>
  <c r="R95" i="5"/>
  <c r="S95" i="5" s="1"/>
  <c r="T95" i="5" s="1"/>
  <c r="U95" i="5" s="1"/>
  <c r="R96" i="5"/>
  <c r="S96" i="5" s="1"/>
  <c r="T96" i="5" s="1"/>
  <c r="U96" i="5" s="1"/>
  <c r="R97" i="5"/>
  <c r="S97" i="5"/>
  <c r="T97" i="5"/>
  <c r="U97" i="5" s="1"/>
  <c r="R98" i="5"/>
  <c r="S98" i="5" s="1"/>
  <c r="T98" i="5" s="1"/>
  <c r="U98" i="5" s="1"/>
  <c r="R99" i="5"/>
  <c r="S99" i="5" s="1"/>
  <c r="T99" i="5" s="1"/>
  <c r="U99" i="5" s="1"/>
  <c r="R100" i="5"/>
  <c r="S100" i="5" s="1"/>
  <c r="T100" i="5" s="1"/>
  <c r="U100" i="5" s="1"/>
  <c r="R101" i="5"/>
  <c r="S101" i="5" s="1"/>
  <c r="T101" i="5" s="1"/>
  <c r="U101" i="5" s="1"/>
  <c r="R102" i="5"/>
  <c r="S102" i="5"/>
  <c r="T102" i="5" s="1"/>
  <c r="U102" i="5" s="1"/>
  <c r="R103" i="5"/>
  <c r="S103" i="5"/>
  <c r="T103" i="5"/>
  <c r="U103" i="5" s="1"/>
  <c r="R104" i="5"/>
  <c r="S104" i="5" s="1"/>
  <c r="T104" i="5" s="1"/>
  <c r="U104" i="5" s="1"/>
  <c r="R105" i="5"/>
  <c r="S105" i="5"/>
  <c r="T105" i="5" s="1"/>
  <c r="U105" i="5" s="1"/>
  <c r="R106" i="5"/>
  <c r="S106" i="5" s="1"/>
  <c r="T106" i="5" s="1"/>
  <c r="U106" i="5" s="1"/>
  <c r="R107" i="5"/>
  <c r="S107" i="5"/>
  <c r="T107" i="5"/>
  <c r="U107" i="5" s="1"/>
  <c r="R108" i="5"/>
  <c r="S108" i="5" s="1"/>
  <c r="T108" i="5" s="1"/>
  <c r="U108" i="5" s="1"/>
  <c r="R109" i="5"/>
  <c r="S109" i="5" s="1"/>
  <c r="T109" i="5" s="1"/>
  <c r="U109" i="5" s="1"/>
  <c r="R110" i="5"/>
  <c r="S110" i="5" s="1"/>
  <c r="T110" i="5" s="1"/>
  <c r="U110" i="5" s="1"/>
  <c r="R111" i="5"/>
  <c r="S111" i="5" s="1"/>
  <c r="T111" i="5" s="1"/>
  <c r="U111" i="5" s="1"/>
  <c r="R112" i="5"/>
  <c r="S112" i="5" s="1"/>
  <c r="T112" i="5" s="1"/>
  <c r="U112" i="5" s="1"/>
  <c r="R113" i="5"/>
  <c r="S113" i="5"/>
  <c r="T113" i="5" s="1"/>
  <c r="U113" i="5" s="1"/>
  <c r="R114" i="5"/>
  <c r="S114" i="5" s="1"/>
  <c r="T114" i="5" s="1"/>
  <c r="U114" i="5" s="1"/>
  <c r="R115" i="5"/>
  <c r="S115" i="5" s="1"/>
  <c r="T115" i="5" s="1"/>
  <c r="U115" i="5" s="1"/>
  <c r="R116" i="5"/>
  <c r="S116" i="5"/>
  <c r="T116" i="5" s="1"/>
  <c r="U116" i="5" s="1"/>
  <c r="R117" i="5"/>
  <c r="S117" i="5" s="1"/>
  <c r="T117" i="5" s="1"/>
  <c r="U117" i="5" s="1"/>
  <c r="R118" i="5"/>
  <c r="S118" i="5"/>
  <c r="T118" i="5"/>
  <c r="U118" i="5" s="1"/>
  <c r="R119" i="5"/>
  <c r="S119" i="5" s="1"/>
  <c r="T119" i="5" s="1"/>
  <c r="U119" i="5"/>
  <c r="R120" i="5"/>
  <c r="S120" i="5" s="1"/>
  <c r="T120" i="5" s="1"/>
  <c r="U120" i="5" s="1"/>
  <c r="R121" i="5"/>
  <c r="S121" i="5" s="1"/>
  <c r="T121" i="5" s="1"/>
  <c r="U121" i="5" s="1"/>
  <c r="R122" i="5"/>
  <c r="S122" i="5" s="1"/>
  <c r="T122" i="5" s="1"/>
  <c r="U122" i="5" s="1"/>
  <c r="R123" i="5"/>
  <c r="S123" i="5" s="1"/>
  <c r="T123" i="5" s="1"/>
  <c r="U123" i="5" s="1"/>
  <c r="R124" i="5"/>
  <c r="S124" i="5" s="1"/>
  <c r="T124" i="5" s="1"/>
  <c r="U124" i="5"/>
  <c r="R125" i="5"/>
  <c r="S125" i="5" s="1"/>
  <c r="T125" i="5" s="1"/>
  <c r="U125" i="5" s="1"/>
  <c r="R126" i="5"/>
  <c r="S126" i="5" s="1"/>
  <c r="T126" i="5" s="1"/>
  <c r="U126" i="5" s="1"/>
  <c r="R127" i="5"/>
  <c r="S127" i="5" s="1"/>
  <c r="T127" i="5" s="1"/>
  <c r="U127" i="5" s="1"/>
  <c r="R128" i="5"/>
  <c r="S128" i="5" s="1"/>
  <c r="T128" i="5" s="1"/>
  <c r="U128" i="5" s="1"/>
  <c r="R129" i="5"/>
  <c r="S129" i="5" s="1"/>
  <c r="T129" i="5" s="1"/>
  <c r="U129" i="5" s="1"/>
  <c r="R130" i="5"/>
  <c r="S130" i="5" s="1"/>
  <c r="T130" i="5" s="1"/>
  <c r="U130" i="5" s="1"/>
  <c r="R131" i="5"/>
  <c r="S131" i="5"/>
  <c r="T131" i="5" s="1"/>
  <c r="U131" i="5" s="1"/>
  <c r="R132" i="5"/>
  <c r="S132" i="5" s="1"/>
  <c r="T132" i="5" s="1"/>
  <c r="U132" i="5" s="1"/>
  <c r="R133" i="5"/>
  <c r="S133" i="5" s="1"/>
  <c r="T133" i="5" s="1"/>
  <c r="U133" i="5" s="1"/>
  <c r="R134" i="5"/>
  <c r="S134" i="5" s="1"/>
  <c r="T134" i="5" s="1"/>
  <c r="U134" i="5" s="1"/>
  <c r="R135" i="5"/>
  <c r="S135" i="5" s="1"/>
  <c r="T135" i="5" s="1"/>
  <c r="U135" i="5" s="1"/>
  <c r="R136" i="5"/>
  <c r="S136" i="5" s="1"/>
  <c r="T136" i="5" s="1"/>
  <c r="U136" i="5" s="1"/>
  <c r="R137" i="5"/>
  <c r="S137" i="5" s="1"/>
  <c r="T137" i="5" s="1"/>
  <c r="U137" i="5" s="1"/>
  <c r="R138" i="5"/>
  <c r="S138" i="5"/>
  <c r="T138" i="5" s="1"/>
  <c r="U138" i="5" s="1"/>
  <c r="R139" i="5"/>
  <c r="S139" i="5" s="1"/>
  <c r="T139" i="5" s="1"/>
  <c r="U139" i="5"/>
  <c r="R140" i="5"/>
  <c r="S140" i="5" s="1"/>
  <c r="T140" i="5" s="1"/>
  <c r="U140" i="5" s="1"/>
  <c r="R141" i="5"/>
  <c r="S141" i="5" s="1"/>
  <c r="T141" i="5" s="1"/>
  <c r="U141" i="5" s="1"/>
  <c r="R142" i="5"/>
  <c r="S142" i="5" s="1"/>
  <c r="T142" i="5" s="1"/>
  <c r="U142" i="5" s="1"/>
  <c r="R143" i="5"/>
  <c r="S143" i="5" s="1"/>
  <c r="T143" i="5" s="1"/>
  <c r="U143" i="5" s="1"/>
  <c r="R144" i="5"/>
  <c r="S144" i="5" s="1"/>
  <c r="T144" i="5" s="1"/>
  <c r="U144" i="5" s="1"/>
  <c r="R145" i="5"/>
  <c r="S145" i="5"/>
  <c r="T145" i="5" s="1"/>
  <c r="U145" i="5" s="1"/>
  <c r="R146" i="5"/>
  <c r="S146" i="5"/>
  <c r="T146" i="5" s="1"/>
  <c r="U146" i="5" s="1"/>
  <c r="R147" i="5"/>
  <c r="S147" i="5" s="1"/>
  <c r="T147" i="5" s="1"/>
  <c r="U147" i="5" s="1"/>
  <c r="R148" i="5"/>
  <c r="S148" i="5" s="1"/>
  <c r="T148" i="5" s="1"/>
  <c r="U148" i="5" s="1"/>
  <c r="R149" i="5"/>
  <c r="S149" i="5" s="1"/>
  <c r="T149" i="5" s="1"/>
  <c r="U149" i="5" s="1"/>
  <c r="R150" i="5"/>
  <c r="S150" i="5"/>
  <c r="T150" i="5" s="1"/>
  <c r="U150" i="5" s="1"/>
  <c r="R151" i="5"/>
  <c r="S151" i="5" s="1"/>
  <c r="T151" i="5" s="1"/>
  <c r="U151" i="5" s="1"/>
  <c r="R152" i="5"/>
  <c r="S152" i="5" s="1"/>
  <c r="T152" i="5" s="1"/>
  <c r="U152" i="5" s="1"/>
  <c r="R153" i="5"/>
  <c r="S153" i="5"/>
  <c r="T153" i="5" s="1"/>
  <c r="U153" i="5" s="1"/>
  <c r="R154" i="5"/>
  <c r="S154" i="5" s="1"/>
  <c r="T154" i="5" s="1"/>
  <c r="U154" i="5" s="1"/>
  <c r="R155" i="5"/>
  <c r="S155" i="5"/>
  <c r="T155" i="5"/>
  <c r="U155" i="5" s="1"/>
  <c r="R156" i="5"/>
  <c r="S156" i="5" s="1"/>
  <c r="T156" i="5" s="1"/>
  <c r="U156" i="5" s="1"/>
  <c r="R157" i="5"/>
  <c r="S157" i="5" s="1"/>
  <c r="T157" i="5" s="1"/>
  <c r="U157" i="5" s="1"/>
  <c r="R158" i="5"/>
  <c r="S158" i="5" s="1"/>
  <c r="T158" i="5" s="1"/>
  <c r="U158" i="5" s="1"/>
  <c r="R159" i="5"/>
  <c r="S159" i="5" s="1"/>
  <c r="T159" i="5" s="1"/>
  <c r="U159" i="5" s="1"/>
  <c r="R160" i="5"/>
  <c r="S160" i="5" s="1"/>
  <c r="T160" i="5" s="1"/>
  <c r="U160" i="5" s="1"/>
  <c r="R161" i="5"/>
  <c r="S161" i="5"/>
  <c r="T161" i="5" s="1"/>
  <c r="U161" i="5" s="1"/>
  <c r="R162" i="5"/>
  <c r="S162" i="5" s="1"/>
  <c r="T162" i="5" s="1"/>
  <c r="U162" i="5" s="1"/>
  <c r="R163" i="5"/>
  <c r="S163" i="5" s="1"/>
  <c r="T163" i="5" s="1"/>
  <c r="U163" i="5" s="1"/>
  <c r="R164" i="5"/>
  <c r="S164" i="5" s="1"/>
  <c r="T164" i="5" s="1"/>
  <c r="U164" i="5" s="1"/>
  <c r="R165" i="5"/>
  <c r="S165" i="5"/>
  <c r="T165" i="5" s="1"/>
  <c r="U165" i="5" s="1"/>
  <c r="R166" i="5"/>
  <c r="S166" i="5"/>
  <c r="T166" i="5"/>
  <c r="U166" i="5" s="1"/>
  <c r="R167" i="5"/>
  <c r="S167" i="5"/>
  <c r="T167" i="5"/>
  <c r="U167" i="5" s="1"/>
  <c r="R168" i="5"/>
  <c r="S168" i="5"/>
  <c r="T168" i="5"/>
  <c r="U168" i="5" s="1"/>
  <c r="R169" i="5"/>
  <c r="S169" i="5" s="1"/>
  <c r="T169" i="5" s="1"/>
  <c r="U169" i="5" s="1"/>
  <c r="R170" i="5"/>
  <c r="S170" i="5" s="1"/>
  <c r="T170" i="5" s="1"/>
  <c r="U170" i="5" s="1"/>
  <c r="R171" i="5"/>
  <c r="S171" i="5" s="1"/>
  <c r="T171" i="5" s="1"/>
  <c r="U171" i="5" s="1"/>
  <c r="R172" i="5"/>
  <c r="S172" i="5" s="1"/>
  <c r="T172" i="5" s="1"/>
  <c r="U172" i="5" s="1"/>
  <c r="R173" i="5"/>
  <c r="S173" i="5" s="1"/>
  <c r="T173" i="5" s="1"/>
  <c r="U173" i="5" s="1"/>
  <c r="R174" i="5"/>
  <c r="S174" i="5" s="1"/>
  <c r="T174" i="5" s="1"/>
  <c r="U174" i="5" s="1"/>
  <c r="R175" i="5"/>
  <c r="S175" i="5"/>
  <c r="T175" i="5" s="1"/>
  <c r="U175" i="5" s="1"/>
  <c r="R176" i="5"/>
  <c r="S176" i="5"/>
  <c r="T176" i="5" s="1"/>
  <c r="U176" i="5" s="1"/>
  <c r="R177" i="5"/>
  <c r="S177" i="5"/>
  <c r="T177" i="5" s="1"/>
  <c r="U177" i="5" s="1"/>
  <c r="R178" i="5"/>
  <c r="S178" i="5" s="1"/>
  <c r="T178" i="5" s="1"/>
  <c r="U178" i="5" s="1"/>
  <c r="R179" i="5"/>
  <c r="S179" i="5" s="1"/>
  <c r="T179" i="5" s="1"/>
  <c r="U179" i="5" s="1"/>
  <c r="R180" i="5"/>
  <c r="S180" i="5" s="1"/>
  <c r="T180" i="5" s="1"/>
  <c r="U180" i="5" s="1"/>
  <c r="R181" i="5"/>
  <c r="S181" i="5" s="1"/>
  <c r="T181" i="5" s="1"/>
  <c r="U181" i="5" s="1"/>
  <c r="R182" i="5"/>
  <c r="S182" i="5" s="1"/>
  <c r="T182" i="5" s="1"/>
  <c r="U182" i="5" s="1"/>
  <c r="R183" i="5"/>
  <c r="S183" i="5" s="1"/>
  <c r="T183" i="5" s="1"/>
  <c r="U183" i="5" s="1"/>
  <c r="R184" i="5"/>
  <c r="S184" i="5" s="1"/>
  <c r="T184" i="5" s="1"/>
  <c r="U184" i="5" s="1"/>
  <c r="R185" i="5"/>
  <c r="S185" i="5" s="1"/>
  <c r="T185" i="5" s="1"/>
  <c r="U185" i="5" s="1"/>
  <c r="R186" i="5"/>
  <c r="S186" i="5"/>
  <c r="T186" i="5" s="1"/>
  <c r="U186" i="5" s="1"/>
  <c r="R187" i="5"/>
  <c r="S187" i="5"/>
  <c r="T187" i="5" s="1"/>
  <c r="U187" i="5" s="1"/>
  <c r="R188" i="5"/>
  <c r="S188" i="5" s="1"/>
  <c r="T188" i="5" s="1"/>
  <c r="U188" i="5" s="1"/>
  <c r="R189" i="5"/>
  <c r="S189" i="5" s="1"/>
  <c r="T189" i="5" s="1"/>
  <c r="U189" i="5" s="1"/>
  <c r="R190" i="5"/>
  <c r="S190" i="5" s="1"/>
  <c r="T190" i="5" s="1"/>
  <c r="U190" i="5" s="1"/>
  <c r="R191" i="5"/>
  <c r="S191" i="5" s="1"/>
  <c r="T191" i="5" s="1"/>
  <c r="U191" i="5" s="1"/>
  <c r="R192" i="5"/>
  <c r="S192" i="5"/>
  <c r="T192" i="5" s="1"/>
  <c r="U192" i="5" s="1"/>
  <c r="R193" i="5"/>
  <c r="S193" i="5" s="1"/>
  <c r="T193" i="5" s="1"/>
  <c r="U193" i="5" s="1"/>
  <c r="R194" i="5"/>
  <c r="S194" i="5" s="1"/>
  <c r="T194" i="5" s="1"/>
  <c r="U194" i="5" s="1"/>
  <c r="R195" i="5"/>
  <c r="S195" i="5" s="1"/>
  <c r="T195" i="5" s="1"/>
  <c r="U195" i="5" s="1"/>
  <c r="R196" i="5"/>
  <c r="S196" i="5" s="1"/>
  <c r="T196" i="5" s="1"/>
  <c r="U196" i="5" s="1"/>
  <c r="R197" i="5"/>
  <c r="S197" i="5" s="1"/>
  <c r="T197" i="5" s="1"/>
  <c r="U197" i="5" s="1"/>
  <c r="R198" i="5"/>
  <c r="S198" i="5" s="1"/>
  <c r="T198" i="5" s="1"/>
  <c r="U198" i="5" s="1"/>
  <c r="R199" i="5"/>
  <c r="S199" i="5" s="1"/>
  <c r="T199" i="5" s="1"/>
  <c r="U199" i="5" s="1"/>
  <c r="R200" i="5"/>
  <c r="S200" i="5" s="1"/>
  <c r="T200" i="5" s="1"/>
  <c r="U200" i="5" s="1"/>
  <c r="R201" i="5"/>
  <c r="S201" i="5" s="1"/>
  <c r="T201" i="5" s="1"/>
  <c r="U201" i="5" s="1"/>
  <c r="R202" i="5"/>
  <c r="S202" i="5" s="1"/>
  <c r="T202" i="5" s="1"/>
  <c r="U202" i="5" s="1"/>
  <c r="R203" i="5"/>
  <c r="S203" i="5"/>
  <c r="T203" i="5" s="1"/>
  <c r="U203" i="5" s="1"/>
  <c r="R204" i="5"/>
  <c r="S204" i="5" s="1"/>
  <c r="T204" i="5" s="1"/>
  <c r="U204" i="5" s="1"/>
  <c r="R205" i="5"/>
  <c r="S205" i="5" s="1"/>
  <c r="T205" i="5" s="1"/>
  <c r="U205" i="5" s="1"/>
  <c r="R206" i="5"/>
  <c r="S206" i="5" s="1"/>
  <c r="T206" i="5" s="1"/>
  <c r="U206" i="5" s="1"/>
  <c r="R207" i="5"/>
  <c r="S207" i="5"/>
  <c r="T207" i="5" s="1"/>
  <c r="U207" i="5" s="1"/>
  <c r="R208" i="5"/>
  <c r="S208" i="5"/>
  <c r="T208" i="5" s="1"/>
  <c r="U208" i="5" s="1"/>
  <c r="R209" i="5"/>
  <c r="S209" i="5" s="1"/>
  <c r="T209" i="5" s="1"/>
  <c r="U209" i="5" s="1"/>
  <c r="R210" i="5"/>
  <c r="S210" i="5" s="1"/>
  <c r="T210" i="5" s="1"/>
  <c r="U210" i="5" s="1"/>
  <c r="R211" i="5"/>
  <c r="S211" i="5" s="1"/>
  <c r="T211" i="5" s="1"/>
  <c r="U211" i="5" s="1"/>
  <c r="R212" i="5"/>
  <c r="S212" i="5"/>
  <c r="T212" i="5" s="1"/>
  <c r="U212" i="5" s="1"/>
  <c r="R213" i="5"/>
  <c r="S213" i="5" s="1"/>
  <c r="T213" i="5" s="1"/>
  <c r="U213" i="5" s="1"/>
  <c r="R214" i="5"/>
  <c r="S214" i="5" s="1"/>
  <c r="T214" i="5" s="1"/>
  <c r="U214" i="5" s="1"/>
  <c r="R215" i="5"/>
  <c r="S215" i="5" s="1"/>
  <c r="T215" i="5" s="1"/>
  <c r="U215" i="5" s="1"/>
  <c r="R216" i="5"/>
  <c r="S216" i="5" s="1"/>
  <c r="T216" i="5" s="1"/>
  <c r="U216" i="5" s="1"/>
  <c r="R217" i="5"/>
  <c r="S217" i="5"/>
  <c r="T217" i="5" s="1"/>
  <c r="U217" i="5" s="1"/>
  <c r="R218" i="5"/>
  <c r="S218" i="5"/>
  <c r="T218" i="5"/>
  <c r="U218" i="5"/>
  <c r="R219" i="5"/>
  <c r="S219" i="5" s="1"/>
  <c r="T219" i="5" s="1"/>
  <c r="U219" i="5" s="1"/>
  <c r="T3" i="5"/>
  <c r="Q2" i="4"/>
  <c r="P2" i="4"/>
  <c r="O2" i="4"/>
  <c r="N2" i="4"/>
  <c r="M2" i="4"/>
  <c r="L2" i="4"/>
  <c r="K2" i="4"/>
  <c r="J2" i="4"/>
  <c r="I2" i="4"/>
  <c r="H2" i="4"/>
  <c r="G2" i="4"/>
  <c r="F2" i="4"/>
  <c r="A4" i="3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U3" i="5" l="1"/>
  <c r="G13" i="3"/>
  <c r="G12" i="3"/>
  <c r="D12" i="3"/>
  <c r="L18" i="3" s="1"/>
  <c r="U6" i="5"/>
  <c r="D13" i="3"/>
  <c r="H14" i="3"/>
  <c r="H35" i="3"/>
  <c r="L12" i="3"/>
  <c r="M12" i="3" s="1"/>
  <c r="G26" i="3"/>
  <c r="F26" i="3" s="1"/>
  <c r="G25" i="3" l="1"/>
  <c r="F25" i="3" s="1"/>
  <c r="M18" i="3"/>
  <c r="H11" i="3"/>
  <c r="D14" i="3"/>
  <c r="E11" i="3"/>
  <c r="E12" i="3" s="1"/>
  <c r="E13" i="3" s="1"/>
  <c r="E14" i="3" s="1"/>
  <c r="L19" i="3" s="1"/>
  <c r="M19" i="3" s="1"/>
  <c r="E44" i="3"/>
  <c r="D25" i="3"/>
  <c r="C25" i="3" s="1"/>
  <c r="E39" i="3"/>
  <c r="E34" i="3"/>
  <c r="E59" i="3"/>
  <c r="E54" i="3"/>
  <c r="E49" i="3"/>
  <c r="L11" i="3"/>
  <c r="M11" i="3" s="1"/>
  <c r="H34" i="3"/>
  <c r="H40" i="3"/>
  <c r="F35" i="3"/>
  <c r="H18" i="3" l="1"/>
  <c r="H13" i="3"/>
  <c r="H20" i="3" s="1"/>
  <c r="H12" i="3"/>
  <c r="H19" i="3" s="1"/>
  <c r="E18" i="3"/>
  <c r="E19" i="3" s="1"/>
  <c r="E45" i="3"/>
  <c r="E40" i="3"/>
  <c r="D26" i="3"/>
  <c r="C26" i="3" s="1"/>
  <c r="E35" i="3"/>
  <c r="E60" i="3"/>
  <c r="E55" i="3"/>
  <c r="E50" i="3"/>
  <c r="F34" i="3"/>
  <c r="H39" i="3"/>
  <c r="H45" i="3"/>
  <c r="F40" i="3"/>
  <c r="H21" i="3"/>
  <c r="C18" i="3" l="1"/>
  <c r="F39" i="3"/>
  <c r="H44" i="3"/>
  <c r="C19" i="3"/>
  <c r="E20" i="3"/>
  <c r="H50" i="3"/>
  <c r="F45" i="3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44" i="3" l="1"/>
  <c r="H49" i="3"/>
  <c r="E21" i="3"/>
  <c r="C21" i="3" s="1"/>
  <c r="C20" i="3"/>
  <c r="H55" i="3"/>
  <c r="F50" i="3"/>
  <c r="H26" i="1"/>
  <c r="H27" i="1"/>
  <c r="H28" i="1"/>
  <c r="H19" i="1"/>
  <c r="H20" i="1"/>
  <c r="H21" i="1"/>
  <c r="H12" i="1"/>
  <c r="H13" i="1"/>
  <c r="H14" i="1"/>
  <c r="F49" i="3" l="1"/>
  <c r="H54" i="3"/>
  <c r="C54" i="3" s="1"/>
  <c r="H60" i="3"/>
  <c r="C60" i="3" s="1"/>
  <c r="F55" i="3"/>
  <c r="F28" i="1"/>
  <c r="F27" i="1"/>
  <c r="F26" i="1"/>
  <c r="F21" i="1"/>
  <c r="F20" i="1"/>
  <c r="F19" i="1"/>
  <c r="C55" i="3"/>
  <c r="C50" i="3"/>
  <c r="C49" i="3"/>
  <c r="C45" i="3"/>
  <c r="C44" i="3"/>
  <c r="C40" i="3"/>
  <c r="C39" i="3"/>
  <c r="C35" i="3"/>
  <c r="C34" i="3"/>
  <c r="F54" i="3" l="1"/>
  <c r="H59" i="3"/>
  <c r="C59" i="3" s="1"/>
  <c r="G69" i="3"/>
  <c r="H69" i="3" s="1"/>
  <c r="I69" i="3" s="1"/>
  <c r="F60" i="3"/>
  <c r="F18" i="3"/>
  <c r="F59" i="3" l="1"/>
  <c r="G68" i="3"/>
  <c r="H68" i="3" s="1"/>
  <c r="I68" i="3" s="1"/>
  <c r="E28" i="1"/>
  <c r="E27" i="1"/>
  <c r="E26" i="1"/>
  <c r="E25" i="1"/>
  <c r="C25" i="1" s="1"/>
  <c r="H18" i="1"/>
  <c r="F18" i="1" s="1"/>
  <c r="H11" i="1"/>
  <c r="F11" i="1" s="1"/>
  <c r="F12" i="1" l="1"/>
  <c r="H25" i="1" l="1"/>
  <c r="F25" i="1" s="1"/>
  <c r="F14" i="1"/>
  <c r="F13" i="1"/>
  <c r="C28" i="1"/>
  <c r="C27" i="1"/>
  <c r="C26" i="1"/>
  <c r="C21" i="1"/>
  <c r="C20" i="1"/>
  <c r="C19" i="1"/>
  <c r="C14" i="1"/>
  <c r="C13" i="1"/>
  <c r="C12" i="1"/>
  <c r="F20" i="3" l="1"/>
  <c r="F13" i="3"/>
  <c r="F19" i="3" l="1"/>
  <c r="F12" i="3"/>
  <c r="F21" i="3" l="1"/>
  <c r="F14" i="3"/>
  <c r="C12" i="3"/>
  <c r="C13" i="3"/>
  <c r="C14" i="3"/>
  <c r="C11" i="3"/>
  <c r="F11" i="3" l="1"/>
</calcChain>
</file>

<file path=xl/comments1.xml><?xml version="1.0" encoding="utf-8"?>
<comments xmlns="http://schemas.openxmlformats.org/spreadsheetml/2006/main">
  <authors>
    <author>USUARIO</author>
    <author>LOPEZ MONTIEL</author>
  </authors>
  <commentList>
    <comment ref="D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monto planeado a ejercer no puede ser mayor que el monto ministrado para el mismo trimestre.</t>
        </r>
      </text>
    </comment>
    <comment ref="G19" authorId="1">
      <text>
        <r>
          <rPr>
            <b/>
            <sz val="9"/>
            <color indexed="81"/>
            <rFont val="Tahoma"/>
            <family val="2"/>
          </rPr>
          <t>LOPEZ MONTIEL:</t>
        </r>
        <r>
          <rPr>
            <sz val="9"/>
            <color indexed="81"/>
            <rFont val="Tahoma"/>
            <family val="2"/>
          </rPr>
          <t xml:space="preserve">
El monto debe de coincidir con el ejercicio del gasto al corte del trimestre reportado (monto total ejercido) no se contempla rendimientos financieros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monto planeado a ejercer no puede ser mayor que el monto ministrado para el mismo trimestre.</t>
        </r>
      </text>
    </comment>
    <comment ref="G20" authorId="1">
      <text>
        <r>
          <rPr>
            <b/>
            <sz val="9"/>
            <color indexed="81"/>
            <rFont val="Tahoma"/>
            <family val="2"/>
          </rPr>
          <t>LOPEZ MONTIEL:</t>
        </r>
        <r>
          <rPr>
            <sz val="9"/>
            <color indexed="81"/>
            <rFont val="Tahoma"/>
            <family val="2"/>
          </rPr>
          <t xml:space="preserve">
El monto debe de coincidir con el ejercicio del gasto al corte del trimestre reportado (monto total ejercido) no se contempla rendimientos financieros</t>
        </r>
      </text>
    </comment>
    <comment ref="G21" authorId="1">
      <text>
        <r>
          <rPr>
            <b/>
            <sz val="9"/>
            <color indexed="81"/>
            <rFont val="Tahoma"/>
            <family val="2"/>
          </rPr>
          <t>LOPEZ MONTIEL:</t>
        </r>
        <r>
          <rPr>
            <sz val="9"/>
            <color indexed="81"/>
            <rFont val="Tahoma"/>
            <family val="2"/>
          </rPr>
          <t xml:space="preserve">
El monto debe de coincidir con el ejercicio del gasto al corte del trimestre reportado (monto total ejercido) no se contempla rendimientos financieros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Ingresar montos propios planeados por el municipio en el trimestre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Ingresar montos propios registrados por el municipio en el trimestre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Ingresar montos propios planeados por el municipio en el trimestre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Ingresar montos propios registrados por el municipio en el trimestre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Ingreso disponible municipal en el año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Ingreso disponible municipal del año pasado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Ingreso disponible municipal en el año</t>
        </r>
      </text>
    </comment>
    <comment ref="H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Ingreso disponible municipal del año pasado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4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5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  <comment ref="G6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caso de que la celda se marque en rojo, favor de revisar los montos de los 6 indicadores.</t>
        </r>
      </text>
    </comment>
  </commentList>
</comments>
</file>

<file path=xl/sharedStrings.xml><?xml version="1.0" encoding="utf-8"?>
<sst xmlns="http://schemas.openxmlformats.org/spreadsheetml/2006/main" count="2049" uniqueCount="759">
  <si>
    <t>Período</t>
  </si>
  <si>
    <t>Meta Planeada</t>
  </si>
  <si>
    <t>Meta Alcanzada</t>
  </si>
  <si>
    <t>Justificación de Variaciones</t>
  </si>
  <si>
    <t>1er. Trimestre</t>
  </si>
  <si>
    <t>3er. Trimestre</t>
  </si>
  <si>
    <t>4to. Trimestre</t>
  </si>
  <si>
    <t>Numerador</t>
  </si>
  <si>
    <t>Denominador</t>
  </si>
  <si>
    <t>2do. Trimestre</t>
  </si>
  <si>
    <t>Método de Cálculo</t>
  </si>
  <si>
    <t>PLANEADO</t>
  </si>
  <si>
    <t>ALCANZADA</t>
  </si>
  <si>
    <t>Tasa de variación del ingreso disponible del municipio o demarcación territorial de la Ciudad de México</t>
  </si>
  <si>
    <t>4to Trimestre</t>
  </si>
  <si>
    <t>Porcentaje de recursos FORTAMUN recibidos por municipios y demarcaciones territoriales de la Ciudad de México</t>
  </si>
  <si>
    <t>Índice en el Ejercicio de Recursos</t>
  </si>
  <si>
    <t>Índice de Dependencia Financiera</t>
  </si>
  <si>
    <t>[(Ingreso disponible municipal o de la demarcación territorial de la Ciudad de México en el año t / Ingreso disponible municipal o de la demarcación territorial de la Ciudad de México del año t-1)-1]*100</t>
  </si>
  <si>
    <t>FAISMUN</t>
  </si>
  <si>
    <t>FORTAMUN</t>
  </si>
  <si>
    <t>Porcentaje de recursos destinados al cumplimiento de obligaciones financieras</t>
  </si>
  <si>
    <t>(Monto ejercido para el cumplimiento de obligaciones financieras / Monto total del FORTAMUN ministrado al municipio o demarcación territorial al periodo que se reporta)*100</t>
  </si>
  <si>
    <t>Porcentaje de recursos destinados al pago de derechos y aprovechamientos por concepto de agua</t>
  </si>
  <si>
    <t>(Monto ejercido para el pago de derechos y aprovechamientos por concepto de agua / Monto total del FORTAMUN ministrado al municipio o demarcación territorial al periodo que se reporta)*100</t>
  </si>
  <si>
    <t>Porcentaje de recursos destinados al pago de descargas de aguas residuales</t>
  </si>
  <si>
    <t>(Monto ejercido para el pago de descargas de aguas residuales / Monto total del FORTAMUN ministrado al municipio o demarcación territorial al periodo que se reporta)*100</t>
  </si>
  <si>
    <t>Porcentaje de recursos destinados a la modernización de los sistemas de recaudación local</t>
  </si>
  <si>
    <t>Porcentaje de recursos destinados al mantenimiento de infraestructura</t>
  </si>
  <si>
    <t>(Monto ejercido para el pago de mantenimiento de infraestructura / Monto total del FORTAMUN ministrado al municipio o demarcación territorial al periodo que se reporta)*100</t>
  </si>
  <si>
    <t>Porcentaje de recursos destinados al pago de necesidades vinculadas con la seguridad pública</t>
  </si>
  <si>
    <t>(Monto ejercido para al pago de necesidades vinculadas con la seguridad pública / Monto total del FORTAMUN ministrado al municipio o demarcación territorial al periodo que se reporta)*100</t>
  </si>
  <si>
    <t>(Gasto ejercido del FORTAMUN por el municipio o demarcación territorial / Monto anual aprobado del FORTAMUN al municipio o demarcación territorial)*100</t>
  </si>
  <si>
    <t>(Monto ejercido para la modernización de los sistemas de recaudación local / Monto total del FORTAMUN ministrado al municipio o demarcación territorial al periodo que se reporta)*100</t>
  </si>
  <si>
    <t>INDICADORES 2025</t>
  </si>
  <si>
    <t>CVE MPAL.</t>
  </si>
  <si>
    <t>CLAVE 
PROGRAMA
PRESUPUESTARIO</t>
  </si>
  <si>
    <t>MUNICIPIO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</si>
  <si>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</si>
  <si>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</si>
  <si>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</si>
  <si>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</si>
  <si>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</si>
  <si>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</si>
  <si>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</si>
  <si>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</si>
  <si>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</si>
  <si>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</si>
  <si>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</si>
  <si>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</si>
  <si>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</si>
  <si>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I001</t>
  </si>
  <si>
    <t>ACAJETE</t>
  </si>
  <si>
    <t>I002</t>
  </si>
  <si>
    <t>ACATENO</t>
  </si>
  <si>
    <t>I003</t>
  </si>
  <si>
    <t>ACATLÁN</t>
  </si>
  <si>
    <t>I004</t>
  </si>
  <si>
    <t>ACATZINGO</t>
  </si>
  <si>
    <t>I005</t>
  </si>
  <si>
    <t>ACTEOPAN</t>
  </si>
  <si>
    <t>I006</t>
  </si>
  <si>
    <t>AHUACATLÁN</t>
  </si>
  <si>
    <t>I007</t>
  </si>
  <si>
    <t>AHUATLÁN</t>
  </si>
  <si>
    <t>I008</t>
  </si>
  <si>
    <t>AHUAZOTEPEC</t>
  </si>
  <si>
    <t>I009</t>
  </si>
  <si>
    <t>AHUEHUETITLA</t>
  </si>
  <si>
    <t>I010</t>
  </si>
  <si>
    <t>AJALPAN</t>
  </si>
  <si>
    <t>I011</t>
  </si>
  <si>
    <t>ALBINO ZERTUCHE</t>
  </si>
  <si>
    <t>I012</t>
  </si>
  <si>
    <t>ALJOJUCA</t>
  </si>
  <si>
    <t>I013</t>
  </si>
  <si>
    <t>ALTEPEXI</t>
  </si>
  <si>
    <t>I014</t>
  </si>
  <si>
    <t>AMIXTLÁN</t>
  </si>
  <si>
    <t>I015</t>
  </si>
  <si>
    <t>AMOZOC</t>
  </si>
  <si>
    <t>I016</t>
  </si>
  <si>
    <t>AQUIXTLA</t>
  </si>
  <si>
    <t>I017</t>
  </si>
  <si>
    <t>ATEMPAN</t>
  </si>
  <si>
    <t>I018</t>
  </si>
  <si>
    <t>ATEXCAL</t>
  </si>
  <si>
    <t>I019</t>
  </si>
  <si>
    <t>ATLIXCO</t>
  </si>
  <si>
    <t>I020</t>
  </si>
  <si>
    <t>ATOYATEMPAN</t>
  </si>
  <si>
    <t>I021</t>
  </si>
  <si>
    <t>ATZALA</t>
  </si>
  <si>
    <t>I022</t>
  </si>
  <si>
    <t>ATZITZIHUACÁN</t>
  </si>
  <si>
    <t>I023</t>
  </si>
  <si>
    <t>ATZITZINTLA</t>
  </si>
  <si>
    <t>I024</t>
  </si>
  <si>
    <t>AXUTLA</t>
  </si>
  <si>
    <t>I025</t>
  </si>
  <si>
    <t>AYOTOXCO DE GUERRERO</t>
  </si>
  <si>
    <t>I026</t>
  </si>
  <si>
    <t>CALPAN</t>
  </si>
  <si>
    <t>I027</t>
  </si>
  <si>
    <t>CALTEPEC</t>
  </si>
  <si>
    <t>I028</t>
  </si>
  <si>
    <t>CAMOCUAUTLA</t>
  </si>
  <si>
    <t>I029</t>
  </si>
  <si>
    <t>CAXHUACAN</t>
  </si>
  <si>
    <t>I030</t>
  </si>
  <si>
    <t>COATEPEC</t>
  </si>
  <si>
    <t>I031</t>
  </si>
  <si>
    <t>COATZINGO</t>
  </si>
  <si>
    <t>I032</t>
  </si>
  <si>
    <t>COHETZALA</t>
  </si>
  <si>
    <t>I033</t>
  </si>
  <si>
    <t>COHUECAN</t>
  </si>
  <si>
    <t>I034</t>
  </si>
  <si>
    <t>CORONANGO</t>
  </si>
  <si>
    <t>I035</t>
  </si>
  <si>
    <t>COXCATLÁN</t>
  </si>
  <si>
    <t>I036</t>
  </si>
  <si>
    <t>COYOMEAPAN</t>
  </si>
  <si>
    <t>I037</t>
  </si>
  <si>
    <t>COYOTEPEC</t>
  </si>
  <si>
    <t>I038</t>
  </si>
  <si>
    <t>CUAPIAXTLA DE MADERO</t>
  </si>
  <si>
    <t>I039</t>
  </si>
  <si>
    <t>CUAUTEMPAN</t>
  </si>
  <si>
    <t>I040</t>
  </si>
  <si>
    <t>CUAUTINCHÁN</t>
  </si>
  <si>
    <t>I041</t>
  </si>
  <si>
    <t>CUAUTLANCINGO</t>
  </si>
  <si>
    <t>I042</t>
  </si>
  <si>
    <t>CUAYUCA DE ANDRADE</t>
  </si>
  <si>
    <t>I043</t>
  </si>
  <si>
    <t>CUETZALAN DEL PROGRESO</t>
  </si>
  <si>
    <t>I044</t>
  </si>
  <si>
    <t>CUYOACO</t>
  </si>
  <si>
    <t>I045</t>
  </si>
  <si>
    <t>CHALCHICOMULA DE SESMA</t>
  </si>
  <si>
    <t>I046</t>
  </si>
  <si>
    <t>CHAPULCO</t>
  </si>
  <si>
    <t>I047</t>
  </si>
  <si>
    <t>CHIAUTLA</t>
  </si>
  <si>
    <t>I048</t>
  </si>
  <si>
    <t>CHIAUTZINGO</t>
  </si>
  <si>
    <t>I049</t>
  </si>
  <si>
    <t>CHICONCUAUTLA</t>
  </si>
  <si>
    <t>I050</t>
  </si>
  <si>
    <t>CHICHIQUILA</t>
  </si>
  <si>
    <t>I051</t>
  </si>
  <si>
    <t>CHIETLA</t>
  </si>
  <si>
    <t>I052</t>
  </si>
  <si>
    <t>CHIGMECATITLÁN</t>
  </si>
  <si>
    <t>I053</t>
  </si>
  <si>
    <t>CHIGNAHUAPAN</t>
  </si>
  <si>
    <t>I054</t>
  </si>
  <si>
    <t>CHIGNAUTLA</t>
  </si>
  <si>
    <t>I055</t>
  </si>
  <si>
    <t>CHILA</t>
  </si>
  <si>
    <t>I056</t>
  </si>
  <si>
    <t>CHILA DE LA SAL</t>
  </si>
  <si>
    <t>I057</t>
  </si>
  <si>
    <t>HONEY</t>
  </si>
  <si>
    <t>I058</t>
  </si>
  <si>
    <t>CHILCHOTLA</t>
  </si>
  <si>
    <t>I059</t>
  </si>
  <si>
    <t>CHINANTLA</t>
  </si>
  <si>
    <t>I060</t>
  </si>
  <si>
    <t>DOMINGO ARENAS</t>
  </si>
  <si>
    <t>I061</t>
  </si>
  <si>
    <t>ELOXOCHITLÁN</t>
  </si>
  <si>
    <t>I062</t>
  </si>
  <si>
    <t>EPATLÁN</t>
  </si>
  <si>
    <t>I063</t>
  </si>
  <si>
    <t>ESPERANZA</t>
  </si>
  <si>
    <t>I064</t>
  </si>
  <si>
    <t>FRANCISCO Z. MENA</t>
  </si>
  <si>
    <t>I065</t>
  </si>
  <si>
    <t>GENERAL FELIPE ÁNGELES</t>
  </si>
  <si>
    <t>I066</t>
  </si>
  <si>
    <t>GUADALUPE</t>
  </si>
  <si>
    <t>I067</t>
  </si>
  <si>
    <t>GUADALUPE VICTORIA</t>
  </si>
  <si>
    <t>I068</t>
  </si>
  <si>
    <t>HERMENEGILDO GALEANA</t>
  </si>
  <si>
    <t>I069</t>
  </si>
  <si>
    <t>HUAQUECHULA</t>
  </si>
  <si>
    <t>I070</t>
  </si>
  <si>
    <t>HUATLATLAUCA</t>
  </si>
  <si>
    <t>I071</t>
  </si>
  <si>
    <t>HUAUCHINANGO</t>
  </si>
  <si>
    <t>I072</t>
  </si>
  <si>
    <t>HUEHUETLA</t>
  </si>
  <si>
    <t>I073</t>
  </si>
  <si>
    <t>HUEHUETLÁN EL CHICO</t>
  </si>
  <si>
    <t>I074</t>
  </si>
  <si>
    <t>HUEJOTZINGO</t>
  </si>
  <si>
    <t>I075</t>
  </si>
  <si>
    <t>HUEYAPAN</t>
  </si>
  <si>
    <t>I076</t>
  </si>
  <si>
    <t>HUEYTAMALCO</t>
  </si>
  <si>
    <t>I077</t>
  </si>
  <si>
    <t>HUEYTLALPAN</t>
  </si>
  <si>
    <t>I078</t>
  </si>
  <si>
    <t>HUITZILAN DE SERDÁN</t>
  </si>
  <si>
    <t>I079</t>
  </si>
  <si>
    <t>HUITZILTEPEC</t>
  </si>
  <si>
    <t>I080</t>
  </si>
  <si>
    <t>ATLEQUIZAYAN</t>
  </si>
  <si>
    <t>I081</t>
  </si>
  <si>
    <t>IXCAMILPA DE GUERRERO</t>
  </si>
  <si>
    <t>I082</t>
  </si>
  <si>
    <t>IXCAQUIXTLA</t>
  </si>
  <si>
    <t>I083</t>
  </si>
  <si>
    <t>IXTACAMAXTITLÁN</t>
  </si>
  <si>
    <t>I084</t>
  </si>
  <si>
    <t>IXTEPEC</t>
  </si>
  <si>
    <t>I085</t>
  </si>
  <si>
    <t>IZÚCAR DE MATAMOROS</t>
  </si>
  <si>
    <t>I086</t>
  </si>
  <si>
    <t>JALPAN</t>
  </si>
  <si>
    <t>I087</t>
  </si>
  <si>
    <t>JOLALPAN</t>
  </si>
  <si>
    <t>I088</t>
  </si>
  <si>
    <t>JONOTLA</t>
  </si>
  <si>
    <t>I089</t>
  </si>
  <si>
    <t>JOPALA</t>
  </si>
  <si>
    <t>I090</t>
  </si>
  <si>
    <t>JUAN C. BONILLA</t>
  </si>
  <si>
    <t>I091</t>
  </si>
  <si>
    <t>JUAN GALINDO</t>
  </si>
  <si>
    <t>I092</t>
  </si>
  <si>
    <t>JUAN N. MÉNDEZ</t>
  </si>
  <si>
    <t>I093</t>
  </si>
  <si>
    <t>LAFRAGUA</t>
  </si>
  <si>
    <t>I094</t>
  </si>
  <si>
    <t>LIBRES</t>
  </si>
  <si>
    <t>I095</t>
  </si>
  <si>
    <t>LA MAGDALENA TLATLAUQUITEPEC</t>
  </si>
  <si>
    <t>I096</t>
  </si>
  <si>
    <t>MAZAPILTEPEC DE JUÁREZ</t>
  </si>
  <si>
    <t>I097</t>
  </si>
  <si>
    <t>MIXTLA</t>
  </si>
  <si>
    <t>I098</t>
  </si>
  <si>
    <t>MOLCAXAC</t>
  </si>
  <si>
    <t>I099</t>
  </si>
  <si>
    <t>CAÑADA MORELOS</t>
  </si>
  <si>
    <t>I100</t>
  </si>
  <si>
    <t>NAUPAN</t>
  </si>
  <si>
    <t>I101</t>
  </si>
  <si>
    <t>NAUZONTLA</t>
  </si>
  <si>
    <t>I102</t>
  </si>
  <si>
    <t>NEALTICAN</t>
  </si>
  <si>
    <t>I103</t>
  </si>
  <si>
    <t>NICOLÁS BRAVO</t>
  </si>
  <si>
    <t>I104</t>
  </si>
  <si>
    <t>NOPALUCAN</t>
  </si>
  <si>
    <t>I105</t>
  </si>
  <si>
    <t>OCOTEPEC</t>
  </si>
  <si>
    <t>I106</t>
  </si>
  <si>
    <t>OCOYUCAN</t>
  </si>
  <si>
    <t>I107</t>
  </si>
  <si>
    <t>OLINTLA</t>
  </si>
  <si>
    <t>I108</t>
  </si>
  <si>
    <t>ORIENTAL</t>
  </si>
  <si>
    <t>I109</t>
  </si>
  <si>
    <t>PAHUATLÁN</t>
  </si>
  <si>
    <t>I110</t>
  </si>
  <si>
    <t>PALMAR DE BRAVO</t>
  </si>
  <si>
    <t>I111</t>
  </si>
  <si>
    <t>PANTEPEC</t>
  </si>
  <si>
    <t>I112</t>
  </si>
  <si>
    <t>PETLALCINGO</t>
  </si>
  <si>
    <t>I113</t>
  </si>
  <si>
    <t>PIAXTLA</t>
  </si>
  <si>
    <t>I114</t>
  </si>
  <si>
    <t>PUEBLA</t>
  </si>
  <si>
    <t>I115</t>
  </si>
  <si>
    <t>QUECHOLAC</t>
  </si>
  <si>
    <t>I116</t>
  </si>
  <si>
    <t>QUIMIXTLÁN</t>
  </si>
  <si>
    <t>I117</t>
  </si>
  <si>
    <t>RAFAEL LARA GRAJALES</t>
  </si>
  <si>
    <t>I118</t>
  </si>
  <si>
    <t>LOS REYES DE JUÁREZ</t>
  </si>
  <si>
    <t>I119</t>
  </si>
  <si>
    <t>SAN ANDRÉS CHOLULA</t>
  </si>
  <si>
    <t>I120</t>
  </si>
  <si>
    <t>SAN ANTONIO CAÑADA</t>
  </si>
  <si>
    <t>I121</t>
  </si>
  <si>
    <t>SAN DIEGO LA MESA TOCHIMILTZINGO</t>
  </si>
  <si>
    <t>I122</t>
  </si>
  <si>
    <t>SAN FELIPE TEOTLALCINGO</t>
  </si>
  <si>
    <t>I123</t>
  </si>
  <si>
    <t>SAN FELIPE TEPATLÁN</t>
  </si>
  <si>
    <t>I124</t>
  </si>
  <si>
    <t>SAN GABRIEL CHILAC</t>
  </si>
  <si>
    <t>I125</t>
  </si>
  <si>
    <t>SAN GREGORIO ATZOMPA</t>
  </si>
  <si>
    <t>I126</t>
  </si>
  <si>
    <t>SAN JERÓNIMO TECUANIPAN</t>
  </si>
  <si>
    <t>I127</t>
  </si>
  <si>
    <t>SAN JERÓNIMO XAYACATLÁN</t>
  </si>
  <si>
    <t>I128</t>
  </si>
  <si>
    <t>SAN JOSÉ CHIAPA</t>
  </si>
  <si>
    <t>I129</t>
  </si>
  <si>
    <t>SAN JOSÉ MIAHUATLÁN</t>
  </si>
  <si>
    <t>I130</t>
  </si>
  <si>
    <t>SAN JUAN ATENCO</t>
  </si>
  <si>
    <t>I131</t>
  </si>
  <si>
    <t>SAN JUAN ATZOMPA</t>
  </si>
  <si>
    <t>I132</t>
  </si>
  <si>
    <t>SAN MARTÍN TEXMELUCAN</t>
  </si>
  <si>
    <t>I133</t>
  </si>
  <si>
    <t>SAN MARTÍN TOTOLTEPEC</t>
  </si>
  <si>
    <t>I134</t>
  </si>
  <si>
    <t>SAN MATÍAS TLALANCALECA</t>
  </si>
  <si>
    <t>I135</t>
  </si>
  <si>
    <t>SAN MIGUEL IXITLÁN</t>
  </si>
  <si>
    <t>I136</t>
  </si>
  <si>
    <t>SAN MIGUEL XOXTLA</t>
  </si>
  <si>
    <t>I137</t>
  </si>
  <si>
    <t>SAN NICOLÁS BUENOS AIRES</t>
  </si>
  <si>
    <t>I138</t>
  </si>
  <si>
    <t>SAN NICOLÁS DE LOS RANCHOS</t>
  </si>
  <si>
    <t>I139</t>
  </si>
  <si>
    <t>SAN PABLO ANICANO</t>
  </si>
  <si>
    <t>I140</t>
  </si>
  <si>
    <t>SAN PEDRO CHOLULA</t>
  </si>
  <si>
    <t>I141</t>
  </si>
  <si>
    <t>SAN PEDRO YELOIXTLAHUACA</t>
  </si>
  <si>
    <t>I142</t>
  </si>
  <si>
    <t>SAN SALVADOR EL SECO</t>
  </si>
  <si>
    <t>I143</t>
  </si>
  <si>
    <t>SAN SALVADOR EL VERDE</t>
  </si>
  <si>
    <t>I144</t>
  </si>
  <si>
    <t>SAN SALVADOR HUIXCOLOTLA</t>
  </si>
  <si>
    <t>I145</t>
  </si>
  <si>
    <t>SAN SEBASTIÁN TLACOTEPEC</t>
  </si>
  <si>
    <t>I146</t>
  </si>
  <si>
    <t>SANTA CATARINA TLALTEMPAN</t>
  </si>
  <si>
    <t>I147</t>
  </si>
  <si>
    <t>SANTA INÉS AHUATEMPAN</t>
  </si>
  <si>
    <t>I148</t>
  </si>
  <si>
    <t>SANTA ISABEL CHOLULA</t>
  </si>
  <si>
    <t>I149</t>
  </si>
  <si>
    <t>SANTIAGO MIAHUATLÁN</t>
  </si>
  <si>
    <t>I150</t>
  </si>
  <si>
    <t>HUEHUETLÁN EL GRANDE</t>
  </si>
  <si>
    <t>I151</t>
  </si>
  <si>
    <t>SANTO TOMÁS HUEYOTLIPAN</t>
  </si>
  <si>
    <t>I152</t>
  </si>
  <si>
    <t>SOLTEPEC</t>
  </si>
  <si>
    <t>I153</t>
  </si>
  <si>
    <t>TECALI DE HERRERA</t>
  </si>
  <si>
    <t>I154</t>
  </si>
  <si>
    <t>TECAMACHALCO</t>
  </si>
  <si>
    <t>I155</t>
  </si>
  <si>
    <t>TECOMATLÁN</t>
  </si>
  <si>
    <t>I156</t>
  </si>
  <si>
    <t>TEHUACÁN</t>
  </si>
  <si>
    <t>I157</t>
  </si>
  <si>
    <t>TEHUITZINGO</t>
  </si>
  <si>
    <t>I158</t>
  </si>
  <si>
    <t>TENAMPULCO</t>
  </si>
  <si>
    <t>I159</t>
  </si>
  <si>
    <t>TEOPANTLÁN</t>
  </si>
  <si>
    <t>I160</t>
  </si>
  <si>
    <t>TEOTLALCO</t>
  </si>
  <si>
    <t>I161</t>
  </si>
  <si>
    <t>TEPANCO DE LÓPEZ</t>
  </si>
  <si>
    <t>I162</t>
  </si>
  <si>
    <t>TEPANGO DE RODRÍGUEZ</t>
  </si>
  <si>
    <t>I163</t>
  </si>
  <si>
    <t>TEPATLAXCO DE HIDALGO</t>
  </si>
  <si>
    <t>I164</t>
  </si>
  <si>
    <t>TEPEACA</t>
  </si>
  <si>
    <t>I165</t>
  </si>
  <si>
    <t>TEPEMAXALCO</t>
  </si>
  <si>
    <t>I166</t>
  </si>
  <si>
    <t>TEPEOJUMA</t>
  </si>
  <si>
    <t>I167</t>
  </si>
  <si>
    <t>TEPETZINTLA</t>
  </si>
  <si>
    <t>I168</t>
  </si>
  <si>
    <t>TEPEXCO</t>
  </si>
  <si>
    <t>I169</t>
  </si>
  <si>
    <t>TEPEXI DE RODRÍGUEZ</t>
  </si>
  <si>
    <t>I170</t>
  </si>
  <si>
    <t>TEPEYAHUALCO</t>
  </si>
  <si>
    <t>I171</t>
  </si>
  <si>
    <t>TEPEYAHUALCO DE CUAUHTÉMOC</t>
  </si>
  <si>
    <t>I172</t>
  </si>
  <si>
    <t>TETELA DE OCAMPO</t>
  </si>
  <si>
    <t>I173</t>
  </si>
  <si>
    <t>TETELES DE ÁVILA CASTILLO</t>
  </si>
  <si>
    <t>I174</t>
  </si>
  <si>
    <t>TEZIUTLÁN</t>
  </si>
  <si>
    <t>I175</t>
  </si>
  <si>
    <t>TIANGUISMANALCO</t>
  </si>
  <si>
    <t>I176</t>
  </si>
  <si>
    <t>TILAPA</t>
  </si>
  <si>
    <t>I177</t>
  </si>
  <si>
    <t>TLACOTEPEC DE BENITO JUÁREZ</t>
  </si>
  <si>
    <t>I178</t>
  </si>
  <si>
    <t>TLACUILOTEPEC</t>
  </si>
  <si>
    <t>I179</t>
  </si>
  <si>
    <t>TLACHICHUCA</t>
  </si>
  <si>
    <t>I180</t>
  </si>
  <si>
    <t>TLAHUAPAN</t>
  </si>
  <si>
    <t>I181</t>
  </si>
  <si>
    <t>TLALTENANGO</t>
  </si>
  <si>
    <t>I182</t>
  </si>
  <si>
    <t>TLANEPANTLA</t>
  </si>
  <si>
    <t>I183</t>
  </si>
  <si>
    <t>TLAOLA</t>
  </si>
  <si>
    <t>I184</t>
  </si>
  <si>
    <t>TLAPACOYA</t>
  </si>
  <si>
    <t>I185</t>
  </si>
  <si>
    <t>TLAPANALÁ</t>
  </si>
  <si>
    <t>I186</t>
  </si>
  <si>
    <t>TLATLAUQUITEPEC</t>
  </si>
  <si>
    <t>I187</t>
  </si>
  <si>
    <t>TLAXCO</t>
  </si>
  <si>
    <t>I188</t>
  </si>
  <si>
    <t>TOCHIMILCO</t>
  </si>
  <si>
    <t>I189</t>
  </si>
  <si>
    <t>TOCHTEPEC</t>
  </si>
  <si>
    <t>I190</t>
  </si>
  <si>
    <t>TOTOLTEPEC DE GUERRERO</t>
  </si>
  <si>
    <t>I191</t>
  </si>
  <si>
    <t>TULCINGO</t>
  </si>
  <si>
    <t>I192</t>
  </si>
  <si>
    <t>TUZAMAPAN DE GALEANA</t>
  </si>
  <si>
    <t>I193</t>
  </si>
  <si>
    <t>TZICATLACOYAN</t>
  </si>
  <si>
    <t>I194</t>
  </si>
  <si>
    <t>VENUSTIANO CARRANZA</t>
  </si>
  <si>
    <t>I195</t>
  </si>
  <si>
    <t>VICENTE GUERRERO</t>
  </si>
  <si>
    <t>I196</t>
  </si>
  <si>
    <t>XAYACATLÁN DE BRAVO</t>
  </si>
  <si>
    <t>I197</t>
  </si>
  <si>
    <t>XICOTEPEC</t>
  </si>
  <si>
    <t>I198</t>
  </si>
  <si>
    <t>XICOTLÁN</t>
  </si>
  <si>
    <t>I199</t>
  </si>
  <si>
    <t>XIUTETELCO</t>
  </si>
  <si>
    <t>I200</t>
  </si>
  <si>
    <t>XOCHIAPULCO</t>
  </si>
  <si>
    <t>I201</t>
  </si>
  <si>
    <t>XOCHILTEPEC</t>
  </si>
  <si>
    <t>I202</t>
  </si>
  <si>
    <t>XOCHITLÁN DE VICENTE SUÁREZ</t>
  </si>
  <si>
    <t>I203</t>
  </si>
  <si>
    <t>XOCHITLÁN TODOS SANTOS</t>
  </si>
  <si>
    <t>I204</t>
  </si>
  <si>
    <t>YAONÁHUAC</t>
  </si>
  <si>
    <t>I205</t>
  </si>
  <si>
    <t>YEHUALTEPEC</t>
  </si>
  <si>
    <t>I206</t>
  </si>
  <si>
    <t>ZACAPALA</t>
  </si>
  <si>
    <t>I207</t>
  </si>
  <si>
    <t>ZACAPOAXTLA</t>
  </si>
  <si>
    <t>I208</t>
  </si>
  <si>
    <t>ZACATLÁN</t>
  </si>
  <si>
    <t>I209</t>
  </si>
  <si>
    <t>ZAPOTITLÁN</t>
  </si>
  <si>
    <t>I210</t>
  </si>
  <si>
    <t>ZAPOTITLÁN DE MÉNDEZ</t>
  </si>
  <si>
    <t>I211</t>
  </si>
  <si>
    <t>ZARAGOZA</t>
  </si>
  <si>
    <t>I212</t>
  </si>
  <si>
    <t>ZAUTLA</t>
  </si>
  <si>
    <t>I213</t>
  </si>
  <si>
    <t>ZIHUATEUTLA</t>
  </si>
  <si>
    <t>I214</t>
  </si>
  <si>
    <t>ZINACATEPEC</t>
  </si>
  <si>
    <t>I215</t>
  </si>
  <si>
    <t>ZONGOZOTLA</t>
  </si>
  <si>
    <t>I216</t>
  </si>
  <si>
    <t>ZOQUIAPAN</t>
  </si>
  <si>
    <t>I217</t>
  </si>
  <si>
    <t>ZOQUITLÁN</t>
  </si>
  <si>
    <t>Nombre del municipío</t>
  </si>
  <si>
    <t>1ER</t>
  </si>
  <si>
    <t>2DO</t>
  </si>
  <si>
    <t>3ER</t>
  </si>
  <si>
    <t>4TO</t>
  </si>
  <si>
    <t>Para considerar en los 6 indicadores de "Porcentaje de recursos destinados al…"</t>
  </si>
  <si>
    <t>Monto ejercido</t>
  </si>
  <si>
    <t>Monto ministrado</t>
  </si>
  <si>
    <t>Observación</t>
  </si>
  <si>
    <t>Suma 2do Trimestre</t>
  </si>
  <si>
    <t>Suma 4to Trimestre</t>
  </si>
  <si>
    <t>Monto acumulativo numerador</t>
  </si>
  <si>
    <t>Diferencia</t>
  </si>
  <si>
    <t>Tabla indicadores "Porcentaje del recurso destinado al…"</t>
  </si>
  <si>
    <t>Primer trimestre</t>
  </si>
  <si>
    <t>Segundo trimestre</t>
  </si>
  <si>
    <t>Tercer Trimestre</t>
  </si>
  <si>
    <t>Cuarto Trimestre</t>
  </si>
  <si>
    <t>(Recursos transferidos del FORTAMUN al municipio o demarcación territorial de la Ciudad de México/ Monto anual aprobado del FORTAMUN en el municipio o demarcación territorial de la Ciudad de México )*100</t>
  </si>
  <si>
    <t>(Recursos ministrados del FORTAMUN al municipio o demarcación territorial / Ingresos propios registrados por el municipio o demarcación territorial de la Ciudad de México)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</si>
  <si>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</si>
  <si>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</si>
  <si>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</si>
  <si>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</si>
  <si>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</si>
  <si>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</si>
  <si>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</si>
  <si>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</si>
  <si>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</si>
  <si>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</si>
  <si>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</si>
  <si>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</si>
  <si>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</si>
  <si>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</si>
  <si>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</si>
  <si>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</si>
  <si>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</si>
  <si>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</si>
  <si>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</si>
  <si>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</si>
  <si>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</si>
  <si>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</si>
  <si>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</si>
  <si>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</si>
  <si>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</si>
  <si>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</si>
  <si>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</si>
  <si>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</si>
  <si>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</si>
  <si>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</si>
  <si>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</si>
  <si>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</si>
  <si>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</si>
  <si>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</si>
  <si>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</si>
  <si>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</si>
  <si>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</si>
  <si>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</si>
  <si>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21039</t>
  </si>
  <si>
    <t>21040</t>
  </si>
  <si>
    <t>21041</t>
  </si>
  <si>
    <t>21042</t>
  </si>
  <si>
    <t>21043</t>
  </si>
  <si>
    <t>21044</t>
  </si>
  <si>
    <t>21045</t>
  </si>
  <si>
    <t>21046</t>
  </si>
  <si>
    <t>21047</t>
  </si>
  <si>
    <t>21048</t>
  </si>
  <si>
    <t>21049</t>
  </si>
  <si>
    <t>21050</t>
  </si>
  <si>
    <t>21051</t>
  </si>
  <si>
    <t>21052</t>
  </si>
  <si>
    <t>21053</t>
  </si>
  <si>
    <t>21054</t>
  </si>
  <si>
    <t>21055</t>
  </si>
  <si>
    <t>21056</t>
  </si>
  <si>
    <t>21057</t>
  </si>
  <si>
    <t>21058</t>
  </si>
  <si>
    <t>21059</t>
  </si>
  <si>
    <t>21060</t>
  </si>
  <si>
    <t>21061</t>
  </si>
  <si>
    <t>21062</t>
  </si>
  <si>
    <t>21063</t>
  </si>
  <si>
    <t>21064</t>
  </si>
  <si>
    <t>21065</t>
  </si>
  <si>
    <t>21066</t>
  </si>
  <si>
    <t>21067</t>
  </si>
  <si>
    <t>21068</t>
  </si>
  <si>
    <t>21069</t>
  </si>
  <si>
    <t>21070</t>
  </si>
  <si>
    <t>21071</t>
  </si>
  <si>
    <t>21072</t>
  </si>
  <si>
    <t>21073</t>
  </si>
  <si>
    <t>21074</t>
  </si>
  <si>
    <t>21075</t>
  </si>
  <si>
    <t>21076</t>
  </si>
  <si>
    <t>21077</t>
  </si>
  <si>
    <t>21078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</si>
  <si>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</si>
  <si>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</si>
  <si>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</si>
  <si>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</si>
  <si>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</si>
  <si>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</si>
  <si>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</si>
  <si>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</si>
  <si>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</si>
  <si>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</si>
  <si>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</si>
  <si>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21090</t>
  </si>
  <si>
    <t>21091</t>
  </si>
  <si>
    <t>21092</t>
  </si>
  <si>
    <t>21093</t>
  </si>
  <si>
    <t>21094</t>
  </si>
  <si>
    <t>21095</t>
  </si>
  <si>
    <t>21096</t>
  </si>
  <si>
    <t>21097</t>
  </si>
  <si>
    <t>21098</t>
  </si>
  <si>
    <t>21099</t>
  </si>
  <si>
    <t>21100</t>
  </si>
  <si>
    <t>21101</t>
  </si>
  <si>
    <t>21102</t>
  </si>
  <si>
    <t>21103</t>
  </si>
  <si>
    <t>21104</t>
  </si>
  <si>
    <t>21105</t>
  </si>
  <si>
    <t>21106</t>
  </si>
  <si>
    <t>21107</t>
  </si>
  <si>
    <t>21108</t>
  </si>
  <si>
    <t>21109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</si>
  <si>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</si>
  <si>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</si>
  <si>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</si>
  <si>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</si>
  <si>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</si>
  <si>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</si>
  <si>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</si>
  <si>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</si>
  <si>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21118</t>
  </si>
  <si>
    <t>21119</t>
  </si>
  <si>
    <t>21120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</si>
  <si>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</si>
  <si>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</si>
  <si>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</si>
  <si>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</si>
  <si>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</si>
  <si>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</si>
  <si>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</si>
  <si>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</si>
  <si>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21129</t>
  </si>
  <si>
    <t>21130</t>
  </si>
  <si>
    <t>21131</t>
  </si>
  <si>
    <t>21132</t>
  </si>
  <si>
    <t>21133</t>
  </si>
  <si>
    <t>21134</t>
  </si>
  <si>
    <t>21135</t>
  </si>
  <si>
    <t>21136</t>
  </si>
  <si>
    <t>21137</t>
  </si>
  <si>
    <t>21138</t>
  </si>
  <si>
    <t>21139</t>
  </si>
  <si>
    <t>21140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</si>
  <si>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</si>
  <si>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</si>
  <si>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</si>
  <si>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</si>
  <si>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</si>
  <si>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</si>
  <si>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</si>
  <si>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</si>
  <si>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21149</t>
  </si>
  <si>
    <t>21150</t>
  </si>
  <si>
    <t>21151</t>
  </si>
  <si>
    <t>21152</t>
  </si>
  <si>
    <t>21153</t>
  </si>
  <si>
    <t>21154</t>
  </si>
  <si>
    <t>21155</t>
  </si>
  <si>
    <t>21156</t>
  </si>
  <si>
    <t>21157</t>
  </si>
  <si>
    <t>21158</t>
  </si>
  <si>
    <t>21159</t>
  </si>
  <si>
    <t>21160</t>
  </si>
  <si>
    <t>21161</t>
  </si>
  <si>
    <t>21162</t>
  </si>
  <si>
    <t>21163</t>
  </si>
  <si>
    <t>21164</t>
  </si>
  <si>
    <t>21165</t>
  </si>
  <si>
    <t>21166</t>
  </si>
  <si>
    <t>21167</t>
  </si>
  <si>
    <t>21168</t>
  </si>
  <si>
    <t>21169</t>
  </si>
  <si>
    <t>21170</t>
  </si>
  <si>
    <t>21171</t>
  </si>
  <si>
    <t>21172</t>
  </si>
  <si>
    <t>21173</t>
  </si>
  <si>
    <t>21174</t>
  </si>
  <si>
    <t>21175</t>
  </si>
  <si>
    <t>21176</t>
  </si>
  <si>
    <t>21177</t>
  </si>
  <si>
    <t>21178</t>
  </si>
  <si>
    <t>21179</t>
  </si>
  <si>
    <t>21180</t>
  </si>
  <si>
    <t>21181</t>
  </si>
  <si>
    <t>21182</t>
  </si>
  <si>
    <t>21183</t>
  </si>
  <si>
    <t>21184</t>
  </si>
  <si>
    <t>21185</t>
  </si>
  <si>
    <t>21186</t>
  </si>
  <si>
    <t>21187</t>
  </si>
  <si>
    <t>21188</t>
  </si>
  <si>
    <t>21189</t>
  </si>
  <si>
    <t>21190</t>
  </si>
  <si>
    <t>21191</t>
  </si>
  <si>
    <t>21192</t>
  </si>
  <si>
    <t>21193</t>
  </si>
  <si>
    <t>21194</t>
  </si>
  <si>
    <t>21195</t>
  </si>
  <si>
    <t>21196</t>
  </si>
  <si>
    <t>21197</t>
  </si>
  <si>
    <t>21198</t>
  </si>
  <si>
    <t>21199</t>
  </si>
  <si>
    <t>21200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</si>
  <si>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</si>
  <si>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</si>
  <si>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</si>
  <si>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</si>
  <si>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</si>
  <si>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</si>
  <si>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</si>
  <si>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</si>
  <si>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</si>
  <si>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</si>
  <si>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</si>
  <si>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</si>
  <si>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</si>
  <si>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</si>
  <si>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</si>
  <si>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</si>
  <si>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</si>
  <si>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TETELES DE AVILA CASTILLO</t>
  </si>
  <si>
    <t>Fecha inicio</t>
  </si>
  <si>
    <t>Fecha final</t>
  </si>
  <si>
    <t>(Sumatoria de otros proyectos registrados en SIFAIS al trimestre correspondiente/ Sumatorias de proyectos totales registrados en SIFAIS al trimestre correspondiente)*100</t>
  </si>
  <si>
    <t>(Sumatoria de proyectos de contribución directa registrados en SIFAIS al trimestre correspondiente/ Sumatorias de proyectos totales registrados en SIFAIS al trimestre correspondiente)*100</t>
  </si>
  <si>
    <t>(Sumatoria de proyectos complementarios registrados en SIFAIS al trimestre correspondiente/ Sumatorias de proyectos totales registrados en SIFAIS al trimestre correspondiente)*100</t>
  </si>
  <si>
    <t>FORMATO BASE PARA LA VALIDACION EN EL
 SISTEMA DE RECURSOS FEDERALES TRANSFERIDOS (SRFT)</t>
  </si>
  <si>
    <t>Instructivo</t>
  </si>
  <si>
    <t>Seleccionar en la Celda A2 el nombre del municipio</t>
  </si>
  <si>
    <t>En caso de que no se permita una cifra, corroborar que se cumple con el método de cálculo y solventar la observación</t>
  </si>
  <si>
    <t>Para los indicadores de FORTAMUN denominados "Porcentaje de recursos destinados al…" la sumatoria de los 6 indicadores debe ser menor o igual al monto ejercido, en caso contrario la celda quedará en color rojo, por lo que se debe de corregir el monto</t>
  </si>
  <si>
    <t>Registrar la información en las celdas de color amarillo</t>
  </si>
  <si>
    <t>Porcentaje de Otros Proyectos registrados en SIFAIS</t>
  </si>
  <si>
    <t>Porcentaje de Proyectos de contribución directa registrados en SIFAIS</t>
  </si>
  <si>
    <t>Porcentaje de proyectos complementarios registrados en SIFAIS</t>
  </si>
  <si>
    <t>FORMATO BASE PARA LA VALIDACION EN EL 
SISTEMA DE RECURSOS FEDERALES TRANSFERIDOS (SRFT)</t>
  </si>
  <si>
    <t>NO HAY PROYECTOS EN ESTE RUBRO PARA ESTE TRIMESTRE</t>
  </si>
  <si>
    <t>EXISTE VARIACION POR REPROGRAMACION DE OBRAS Y PROYECTOS EN VALIDACION.</t>
  </si>
  <si>
    <t>LOS PROYECTOS ESTAN EN PROCESO DE REVISION</t>
  </si>
  <si>
    <t xml:space="preserve">DOS PROYECTOS ESTAN EN VALIDACION DE SIFAIS </t>
  </si>
  <si>
    <t>LOS PROYECTOS ESTAN EN VALIDACION DE  LA DEPENCIA NORMATIVA</t>
  </si>
  <si>
    <t>SE REPORTAN TRES MINISTRACIONES</t>
  </si>
  <si>
    <t>SE REPORTAN SEIS MINISTRACIONES</t>
  </si>
  <si>
    <t>AL REPORTE DEL TERCER TRIMESTRE SE TIENE EL 75% DE AVANCE.</t>
  </si>
  <si>
    <t>ESTA EN PROCESO LA ASIGNACION DE RECURSO</t>
  </si>
  <si>
    <t>LA CIFRA DE INGRESOS PROPIOS ES VARIABLE, DEPENDE DE LA AFLUENCIA QUE HAY DE CIUDADANOS HA RELIZAR SUS PAGOS Y O TRAMITES .</t>
  </si>
  <si>
    <t>NO SE APLICA RECURSO PARA ESTE RUBRO</t>
  </si>
  <si>
    <t>SE REPORTA LA APLICACIÓN DE EVALUACIONES DE CONTROL Y CONFIANZA PARA ELEMENTOS DE SEGURIDAD PÚBLICA MUNICIPAL</t>
  </si>
  <si>
    <t>AL INFORME DEL CUARTO TRIMESTRE SE TIENEN 5 PROYECTOS COMPLEMENTARIOS</t>
  </si>
  <si>
    <t>AL INFORME DEL CUARTO TRIMESTRE SE TIENEN 9 PROYECTOS DIRECTOS</t>
  </si>
  <si>
    <t xml:space="preserve">AL INFORME DEL CUARTO TRIMESTRE SE TIENE 1 PROYECTO </t>
  </si>
  <si>
    <t>AL REPORTE DEL TERCER TRIMESTRE SE TIENE EL 100% DE AVANCE.</t>
  </si>
  <si>
    <t>AL REPORTE DEL TERCER TRIMESTRE SE TIENE EL 48.19% DE AVANCE.</t>
  </si>
  <si>
    <t>AL REPORTE DEL TERCER TRIMESTRE SE TIENE EL 2.02% DE AVANCE.</t>
  </si>
  <si>
    <t>AL REPORTE DEL TERCER TRIMESTRE SE TIENE EL 21.79% DE AVANCE.</t>
  </si>
  <si>
    <t>LA CIFRA DE INGRESOS PROPIOS ES VARIABLE, YA QUE DEPENDE DE LA AFLUENCIA QUE HAY DE CIUDADANOS A REALIZAR SUS PAGOS Y O TRAMITES, SE CUMPLIÓ LA META PLANEADA  YA QUE EL MUNICIPIO HA IMPLEMENTADO CAMPAÑAS DE RECAUDACIÓN DONDE LA RESPUESTA DE LA GENTE FUE FAVORABLE.</t>
  </si>
  <si>
    <t xml:space="preserve">
AL REPORTE DEL TRIMESTRE SE CUMPLIÓ  Y SE REBASO LA META PLANEADA, PORQUE EL INGRESO MUNICIPAL O DE LA DEMARCACIÓN TERRITORIAL DE LA CIUDAD DE MÉXICO ES VARIABLE CADA AÑO, SE REBASO LA META PORQUE HUBO INCREMENTO DE INGRESOS  PROPIOS POR LA CAMPAÑA DE RECAUDACIÓN QUE REALIZO EL MUNICIPIO Y SE RECIBIÓ MAYOR PARTICIPACIONES.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</si>
</sst>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#,##0"/>
    <numFmt numFmtId="165" formatCode="_(&quot;$&quot;* #,##0.00_);_(&quot;$&quot;* \(#,##0.00\);_(&quot;$&quot;* &quot;-&quot;??_);_(@_)"/>
    <numFmt numFmtId="166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GilROY"/>
    </font>
    <font>
      <sz val="11"/>
      <color theme="1"/>
      <name val="GilROY"/>
    </font>
    <font>
      <b/>
      <sz val="13"/>
      <color theme="1"/>
      <name val="GilROY"/>
    </font>
    <font>
      <b/>
      <sz val="16"/>
      <color theme="1"/>
      <name val="GilROY"/>
    </font>
    <font>
      <b/>
      <sz val="14"/>
      <color theme="0"/>
      <name val="GilROY"/>
    </font>
    <font>
      <b/>
      <sz val="12"/>
      <color theme="0"/>
      <name val="GilROY"/>
    </font>
    <font>
      <b/>
      <sz val="11"/>
      <color theme="0" tint="-0.34998626667073579"/>
      <name val="GilROY"/>
    </font>
    <font>
      <sz val="11"/>
      <color theme="0" tint="-0.34998626667073579"/>
      <name val="GilROY"/>
    </font>
    <font>
      <sz val="7"/>
      <color theme="1"/>
      <name val="GilROY"/>
    </font>
    <font>
      <b/>
      <sz val="11"/>
      <color theme="0"/>
      <name val="Calibri"/>
      <family val="2"/>
      <scheme val="minor"/>
    </font>
    <font>
      <b/>
      <sz val="10"/>
      <color theme="1"/>
      <name val="GilROY"/>
    </font>
    <font>
      <b/>
      <sz val="12"/>
      <color theme="1"/>
      <name val="GilROY"/>
    </font>
    <font>
      <b/>
      <sz val="12"/>
      <name val="GilROY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24" applyNumberFormat="0" applyAlignment="0" applyProtection="0"/>
    <xf numFmtId="0" fontId="30" fillId="12" borderId="25" applyNumberFormat="0" applyAlignment="0" applyProtection="0"/>
    <xf numFmtId="0" fontId="31" fillId="12" borderId="24" applyNumberFormat="0" applyAlignment="0" applyProtection="0"/>
    <xf numFmtId="0" fontId="32" fillId="0" borderId="26" applyNumberFormat="0" applyFill="0" applyAlignment="0" applyProtection="0"/>
    <xf numFmtId="0" fontId="16" fillId="13" borderId="27" applyNumberFormat="0" applyAlignment="0" applyProtection="0"/>
    <xf numFmtId="0" fontId="33" fillId="0" borderId="0" applyNumberFormat="0" applyFill="0" applyBorder="0" applyAlignment="0" applyProtection="0"/>
    <xf numFmtId="0" fontId="21" fillId="14" borderId="2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36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38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0" fontId="38" fillId="0" borderId="0"/>
  </cellStyleXfs>
  <cellXfs count="95">
    <xf numFmtId="0" fontId="0" fillId="0" borderId="0" xfId="0"/>
    <xf numFmtId="4" fontId="0" fillId="0" borderId="0" xfId="0" applyNumberFormat="1"/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0" xfId="0" applyFont="1"/>
    <xf numFmtId="1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4" fillId="0" borderId="0" xfId="0" applyFont="1"/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14" fillId="0" borderId="0" xfId="0" applyNumberFormat="1" applyFont="1"/>
    <xf numFmtId="0" fontId="7" fillId="0" borderId="15" xfId="0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12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9"/>
    <cellStyle name="Moneda 2" xfId="52"/>
    <cellStyle name="Neutral" xfId="8" builtinId="28" customBuiltin="1"/>
    <cellStyle name="Normal" xfId="0" builtinId="0"/>
    <cellStyle name="Normal 2" xfId="42"/>
    <cellStyle name="Normal 2 2" xfId="46"/>
    <cellStyle name="Normal 2 2 2" xfId="53"/>
    <cellStyle name="Normal 3" xfId="43"/>
    <cellStyle name="Normal 3 2" xfId="47"/>
    <cellStyle name="Normal 4" xfId="44"/>
    <cellStyle name="Normal 5" xfId="51"/>
    <cellStyle name="Normal 6" xfId="48"/>
    <cellStyle name="Normal 7" xfId="45"/>
    <cellStyle name="Notas" xfId="15" builtinId="10" customBuiltin="1"/>
    <cellStyle name="Porcentaje 2" xfId="50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222251</xdr:colOff>
      <xdr:row>2</xdr:row>
      <xdr:rowOff>42333</xdr:rowOff>
    </xdr:from>
    <xdr:to>
      <xdr:col>1</xdr:col>
      <xdr:colOff>518584</xdr:colOff>
      <xdr:row>5</xdr:row>
      <xdr:rowOff>179916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72951ABE-2014-CA79-2A51-ACE9D30A80D2}"/>
            </a:ext>
          </a:extLst>
        </xdr:cNvPr>
        <xdr:cNvSpPr/>
      </xdr:nvSpPr>
      <xdr:spPr>
        <a:xfrm>
          <a:off x="222251" y="423333"/>
          <a:ext cx="2021416" cy="10160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200" b="1">
              <a:solidFill>
                <a:sysClr val="windowText" lastClr="000000"/>
              </a:solidFill>
            </a:rPr>
            <a:t>LOGO</a:t>
          </a:r>
          <a:r>
            <a:rPr lang="es-MX" sz="1200" b="1" baseline="0">
              <a:solidFill>
                <a:sysClr val="windowText" lastClr="000000"/>
              </a:solidFill>
            </a:rPr>
            <a:t> DEL MUNICIPIO</a:t>
          </a:r>
          <a:endParaRPr lang="es-MX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222251</xdr:colOff>
      <xdr:row>2</xdr:row>
      <xdr:rowOff>42332</xdr:rowOff>
    </xdr:from>
    <xdr:to>
      <xdr:col>1</xdr:col>
      <xdr:colOff>551793</xdr:colOff>
      <xdr:row>5</xdr:row>
      <xdr:rowOff>170792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65EF7B6-56CB-497A-9741-419FE2405C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0" t="4376" r="73693" b="79613"/>
        <a:stretch/>
      </xdr:blipFill>
      <xdr:spPr>
        <a:xfrm>
          <a:off x="222251" y="423332"/>
          <a:ext cx="2050611" cy="1008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2</xdr:row>
      <xdr:rowOff>84667</xdr:rowOff>
    </xdr:from>
    <xdr:to>
      <xdr:col>0</xdr:col>
      <xdr:colOff>2677583</xdr:colOff>
      <xdr:row>6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4033D6BF-31FB-4022-B494-83BD1992C3CE}"/>
            </a:ext>
          </a:extLst>
        </xdr:cNvPr>
        <xdr:cNvSpPr/>
      </xdr:nvSpPr>
      <xdr:spPr>
        <a:xfrm>
          <a:off x="603250" y="476250"/>
          <a:ext cx="2074333" cy="115358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200" b="1">
              <a:solidFill>
                <a:sysClr val="windowText" lastClr="000000"/>
              </a:solidFill>
            </a:rPr>
            <a:t>LOGO</a:t>
          </a:r>
          <a:r>
            <a:rPr lang="es-MX" sz="1200" b="1" baseline="0">
              <a:solidFill>
                <a:sysClr val="windowText" lastClr="000000"/>
              </a:solidFill>
            </a:rPr>
            <a:t> DEL MUNICIPIO</a:t>
          </a:r>
          <a:endParaRPr lang="es-MX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603250</xdr:colOff>
      <xdr:row>2</xdr:row>
      <xdr:rowOff>84667</xdr:rowOff>
    </xdr:from>
    <xdr:to>
      <xdr:col>0</xdr:col>
      <xdr:colOff>2655575</xdr:colOff>
      <xdr:row>6</xdr:row>
      <xdr:rowOff>10584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65EF7B6-56CB-497A-9741-419FE2405C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0" t="4376" r="73693" b="79613"/>
        <a:stretch/>
      </xdr:blipFill>
      <xdr:spPr>
        <a:xfrm>
          <a:off x="603250" y="476250"/>
          <a:ext cx="2052325" cy="1068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view="pageBreakPreview" topLeftCell="A4" zoomScale="115" zoomScaleNormal="90" zoomScaleSheetLayoutView="115" workbookViewId="0">
      <selection activeCell="H27" sqref="H27"/>
    </sheetView>
  </sheetViews>
  <sheetFormatPr baseColWidth="10" defaultColWidth="0" defaultRowHeight="14.25" zeroHeight="1"/>
  <cols>
    <col min="1" max="1" width="25.85546875" style="16" customWidth="1"/>
    <col min="2" max="2" width="21.5703125" style="16" customWidth="1"/>
    <col min="3" max="3" width="15.5703125" style="16" customWidth="1"/>
    <col min="4" max="4" width="13.7109375" style="16" customWidth="1"/>
    <col min="5" max="5" width="14.42578125" style="16" customWidth="1"/>
    <col min="6" max="6" width="16.5703125" style="17" customWidth="1"/>
    <col min="7" max="8" width="15" style="16" customWidth="1"/>
    <col min="9" max="9" width="31.85546875" style="16" customWidth="1"/>
    <col min="10" max="10" width="11.5703125" style="16" hidden="1" customWidth="1"/>
    <col min="11" max="11" width="35.7109375" style="16" hidden="1" customWidth="1"/>
    <col min="12" max="16384" width="11.5703125" style="16" hidden="1"/>
  </cols>
  <sheetData>
    <row r="1" spans="1:9" ht="15">
      <c r="A1" s="54" t="s">
        <v>485</v>
      </c>
      <c r="B1" s="55"/>
      <c r="C1" s="66"/>
      <c r="D1" s="66"/>
      <c r="E1" s="66"/>
      <c r="F1" s="66"/>
      <c r="G1" s="66"/>
      <c r="H1" s="66"/>
      <c r="I1" s="66"/>
    </row>
    <row r="2" spans="1:9" ht="15">
      <c r="A2" s="56" t="s">
        <v>366</v>
      </c>
      <c r="B2" s="57"/>
    </row>
    <row r="3" spans="1:9"/>
    <row r="4" spans="1:9" ht="16.5">
      <c r="A4" s="65" t="str">
        <f>CONCATENATE("MUNICIPIO DE ",UPPER(A2))</f>
        <v>MUNICIPIO DE TENAMPULCO</v>
      </c>
      <c r="B4" s="65"/>
      <c r="C4" s="65"/>
      <c r="D4" s="65"/>
      <c r="E4" s="65"/>
      <c r="F4" s="65"/>
      <c r="G4" s="65"/>
      <c r="H4" s="65"/>
      <c r="I4" s="65"/>
    </row>
    <row r="5" spans="1:9" ht="38.450000000000003" customHeight="1">
      <c r="A5" s="64" t="s">
        <v>728</v>
      </c>
      <c r="B5" s="65"/>
      <c r="C5" s="65"/>
      <c r="D5" s="65"/>
      <c r="E5" s="65"/>
      <c r="F5" s="65"/>
      <c r="G5" s="65"/>
      <c r="H5" s="65"/>
      <c r="I5" s="65"/>
    </row>
    <row r="6" spans="1:9" ht="20.25">
      <c r="A6" s="63" t="s">
        <v>34</v>
      </c>
      <c r="B6" s="63"/>
      <c r="C6" s="63"/>
      <c r="D6" s="63"/>
      <c r="E6" s="63"/>
      <c r="F6" s="63"/>
      <c r="G6" s="63"/>
      <c r="H6" s="63"/>
      <c r="I6" s="63"/>
    </row>
    <row r="7" spans="1:9" ht="15" customHeight="1">
      <c r="A7" s="70" t="s">
        <v>19</v>
      </c>
      <c r="B7" s="71"/>
      <c r="C7" s="71"/>
      <c r="D7" s="71"/>
      <c r="E7" s="71"/>
      <c r="F7" s="71"/>
      <c r="G7" s="71"/>
      <c r="H7" s="71"/>
      <c r="I7" s="72"/>
    </row>
    <row r="8" spans="1:9" ht="15.75">
      <c r="A8" s="68" t="s">
        <v>734</v>
      </c>
      <c r="B8" s="69"/>
      <c r="C8" s="69"/>
      <c r="D8" s="69"/>
      <c r="E8" s="69"/>
      <c r="F8" s="69"/>
      <c r="G8" s="69"/>
      <c r="H8" s="69"/>
      <c r="I8" s="69"/>
    </row>
    <row r="9" spans="1:9" ht="15">
      <c r="A9" s="61" t="s">
        <v>10</v>
      </c>
      <c r="B9" s="61" t="s">
        <v>0</v>
      </c>
      <c r="C9" s="58" t="s">
        <v>11</v>
      </c>
      <c r="D9" s="59"/>
      <c r="E9" s="60"/>
      <c r="F9" s="58" t="s">
        <v>12</v>
      </c>
      <c r="G9" s="59"/>
      <c r="H9" s="60"/>
      <c r="I9" s="19" t="s">
        <v>3</v>
      </c>
    </row>
    <row r="10" spans="1:9" ht="30">
      <c r="A10" s="62"/>
      <c r="B10" s="62"/>
      <c r="C10" s="19" t="s">
        <v>1</v>
      </c>
      <c r="D10" s="19" t="s">
        <v>7</v>
      </c>
      <c r="E10" s="19" t="s">
        <v>8</v>
      </c>
      <c r="F10" s="22" t="s">
        <v>2</v>
      </c>
      <c r="G10" s="19" t="s">
        <v>7</v>
      </c>
      <c r="H10" s="19" t="s">
        <v>8</v>
      </c>
      <c r="I10" s="19"/>
    </row>
    <row r="11" spans="1:9" ht="33.75" customHeight="1">
      <c r="A11" s="61" t="s">
        <v>725</v>
      </c>
      <c r="B11" s="23" t="s">
        <v>4</v>
      </c>
      <c r="C11" s="30">
        <f>IF(E11=0,0,IFERROR(((D11/E11)*100),""))</f>
        <v>0</v>
      </c>
      <c r="D11" s="45">
        <v>0</v>
      </c>
      <c r="E11" s="33">
        <f>+D11+D18+D25</f>
        <v>0</v>
      </c>
      <c r="F11" s="30">
        <f>IF(H11=0,0,IFERROR(((G11/H11)*100),""))</f>
        <v>0</v>
      </c>
      <c r="G11" s="45">
        <v>0</v>
      </c>
      <c r="H11" s="33">
        <f>+G11+G18+G25</f>
        <v>0</v>
      </c>
      <c r="I11" s="52" t="s">
        <v>738</v>
      </c>
    </row>
    <row r="12" spans="1:9" ht="33.75" customHeight="1">
      <c r="A12" s="67"/>
      <c r="B12" s="23" t="s">
        <v>9</v>
      </c>
      <c r="C12" s="30">
        <f t="shared" ref="C12:C14" si="0">IFERROR(((D12/E12)*100),"")</f>
        <v>0</v>
      </c>
      <c r="D12" s="45">
        <v>0</v>
      </c>
      <c r="E12" s="33">
        <f>+D12+D19+D26</f>
        <v>10</v>
      </c>
      <c r="F12" s="32">
        <f>IFERROR(((G12/H12)*100),"")</f>
        <v>0</v>
      </c>
      <c r="G12" s="45">
        <v>0</v>
      </c>
      <c r="H12" s="33">
        <f t="shared" ref="H12:H14" si="1">+G12+G19+G26</f>
        <v>3</v>
      </c>
      <c r="I12" s="52" t="s">
        <v>738</v>
      </c>
    </row>
    <row r="13" spans="1:9" ht="33.75" customHeight="1">
      <c r="A13" s="67"/>
      <c r="B13" s="23" t="s">
        <v>5</v>
      </c>
      <c r="C13" s="30">
        <f t="shared" si="0"/>
        <v>17.647058823529413</v>
      </c>
      <c r="D13" s="45">
        <v>3</v>
      </c>
      <c r="E13" s="33">
        <f>+D13+D20+D27</f>
        <v>17</v>
      </c>
      <c r="F13" s="32">
        <f t="shared" ref="F13:F14" si="2">IFERROR(((G13/H13)*100),"")</f>
        <v>7.1428571428571423</v>
      </c>
      <c r="G13" s="45">
        <v>1</v>
      </c>
      <c r="H13" s="33">
        <f t="shared" si="1"/>
        <v>14</v>
      </c>
      <c r="I13" s="53" t="s">
        <v>739</v>
      </c>
    </row>
    <row r="14" spans="1:9" ht="33.75" customHeight="1">
      <c r="A14" s="62"/>
      <c r="B14" s="23" t="s">
        <v>6</v>
      </c>
      <c r="C14" s="30">
        <f t="shared" si="0"/>
        <v>17.647058823529413</v>
      </c>
      <c r="D14" s="45">
        <v>3</v>
      </c>
      <c r="E14" s="33">
        <f>+D14+D21+D28</f>
        <v>17</v>
      </c>
      <c r="F14" s="32">
        <f t="shared" si="2"/>
        <v>6.666666666666667</v>
      </c>
      <c r="G14" s="45">
        <v>1</v>
      </c>
      <c r="H14" s="33">
        <f t="shared" si="1"/>
        <v>15</v>
      </c>
      <c r="I14" s="44" t="s">
        <v>752</v>
      </c>
    </row>
    <row r="15" spans="1:9" ht="15.75">
      <c r="A15" s="73" t="s">
        <v>735</v>
      </c>
      <c r="B15" s="74"/>
      <c r="C15" s="74"/>
      <c r="D15" s="74"/>
      <c r="E15" s="74"/>
      <c r="F15" s="74"/>
      <c r="G15" s="74"/>
      <c r="H15" s="74"/>
      <c r="I15" s="74"/>
    </row>
    <row r="16" spans="1:9" ht="15">
      <c r="A16" s="61" t="s">
        <v>10</v>
      </c>
      <c r="B16" s="61" t="s">
        <v>0</v>
      </c>
      <c r="C16" s="58" t="s">
        <v>11</v>
      </c>
      <c r="D16" s="59"/>
      <c r="E16" s="60"/>
      <c r="F16" s="58" t="s">
        <v>12</v>
      </c>
      <c r="G16" s="59"/>
      <c r="H16" s="60"/>
      <c r="I16" s="19" t="s">
        <v>3</v>
      </c>
    </row>
    <row r="17" spans="1:9" ht="30">
      <c r="A17" s="62"/>
      <c r="B17" s="62"/>
      <c r="C17" s="19" t="s">
        <v>1</v>
      </c>
      <c r="D17" s="19" t="s">
        <v>7</v>
      </c>
      <c r="E17" s="19" t="s">
        <v>8</v>
      </c>
      <c r="F17" s="22" t="s">
        <v>2</v>
      </c>
      <c r="G17" s="19" t="s">
        <v>7</v>
      </c>
      <c r="H17" s="19" t="s">
        <v>8</v>
      </c>
      <c r="I17" s="19"/>
    </row>
    <row r="18" spans="1:9" ht="36.75" customHeight="1">
      <c r="A18" s="61" t="s">
        <v>726</v>
      </c>
      <c r="B18" s="23" t="s">
        <v>4</v>
      </c>
      <c r="C18" s="30">
        <f>IF(E18=0,0,IFERROR(((D18/E18)*100),""))</f>
        <v>0</v>
      </c>
      <c r="D18" s="45">
        <v>0</v>
      </c>
      <c r="E18" s="31">
        <f>+D11+D18+D25</f>
        <v>0</v>
      </c>
      <c r="F18" s="30">
        <f>IF(H18=0,0,IFERROR(((G18/H18)*100),""))</f>
        <v>0</v>
      </c>
      <c r="G18" s="45">
        <v>0</v>
      </c>
      <c r="H18" s="33">
        <f>+G11+G18+G25</f>
        <v>0</v>
      </c>
      <c r="I18" s="44" t="s">
        <v>740</v>
      </c>
    </row>
    <row r="19" spans="1:9" ht="36.75" customHeight="1">
      <c r="A19" s="67"/>
      <c r="B19" s="23" t="s">
        <v>9</v>
      </c>
      <c r="C19" s="30">
        <f t="shared" ref="C19:C21" si="3">IFERROR(((D19/E19)*100),"")</f>
        <v>50</v>
      </c>
      <c r="D19" s="45">
        <v>5</v>
      </c>
      <c r="E19" s="31">
        <f>+D12+D19+D26</f>
        <v>10</v>
      </c>
      <c r="F19" s="32">
        <f>IFERROR(((G19/H19)*100),"")</f>
        <v>100</v>
      </c>
      <c r="G19" s="45">
        <v>3</v>
      </c>
      <c r="H19" s="33">
        <f t="shared" ref="H19:H21" si="4">+G12+G19+G26</f>
        <v>3</v>
      </c>
      <c r="I19" s="44" t="s">
        <v>741</v>
      </c>
    </row>
    <row r="20" spans="1:9" ht="36.75" customHeight="1">
      <c r="A20" s="67"/>
      <c r="B20" s="23" t="s">
        <v>5</v>
      </c>
      <c r="C20" s="30">
        <f t="shared" si="3"/>
        <v>35.294117647058826</v>
      </c>
      <c r="D20" s="45">
        <v>6</v>
      </c>
      <c r="E20" s="31">
        <f>+D13+D20+D27</f>
        <v>17</v>
      </c>
      <c r="F20" s="32">
        <f t="shared" ref="F20:F21" si="5">IFERROR(((G20/H20)*100),"")</f>
        <v>57.142857142857139</v>
      </c>
      <c r="G20" s="45">
        <v>8</v>
      </c>
      <c r="H20" s="33">
        <f t="shared" si="4"/>
        <v>14</v>
      </c>
      <c r="I20" s="44" t="s">
        <v>739</v>
      </c>
    </row>
    <row r="21" spans="1:9" ht="36.75" customHeight="1">
      <c r="A21" s="62"/>
      <c r="B21" s="23" t="s">
        <v>6</v>
      </c>
      <c r="C21" s="30">
        <f t="shared" si="3"/>
        <v>35.294117647058826</v>
      </c>
      <c r="D21" s="45">
        <v>6</v>
      </c>
      <c r="E21" s="31">
        <f>+D14+D21+D28</f>
        <v>17</v>
      </c>
      <c r="F21" s="32">
        <f t="shared" si="5"/>
        <v>60</v>
      </c>
      <c r="G21" s="45">
        <v>9</v>
      </c>
      <c r="H21" s="33">
        <f t="shared" si="4"/>
        <v>15</v>
      </c>
      <c r="I21" s="44" t="s">
        <v>751</v>
      </c>
    </row>
    <row r="22" spans="1:9" ht="15.75">
      <c r="A22" s="73" t="s">
        <v>736</v>
      </c>
      <c r="B22" s="74"/>
      <c r="C22" s="74"/>
      <c r="D22" s="74"/>
      <c r="E22" s="74"/>
      <c r="F22" s="74"/>
      <c r="G22" s="74"/>
      <c r="H22" s="74"/>
      <c r="I22" s="74"/>
    </row>
    <row r="23" spans="1:9" ht="15">
      <c r="A23" s="61" t="s">
        <v>10</v>
      </c>
      <c r="B23" s="61" t="s">
        <v>0</v>
      </c>
      <c r="C23" s="58" t="s">
        <v>11</v>
      </c>
      <c r="D23" s="59"/>
      <c r="E23" s="60"/>
      <c r="F23" s="58" t="s">
        <v>12</v>
      </c>
      <c r="G23" s="59"/>
      <c r="H23" s="60"/>
      <c r="I23" s="19" t="s">
        <v>3</v>
      </c>
    </row>
    <row r="24" spans="1:9" ht="30">
      <c r="A24" s="62"/>
      <c r="B24" s="62"/>
      <c r="C24" s="19" t="s">
        <v>1</v>
      </c>
      <c r="D24" s="19" t="s">
        <v>7</v>
      </c>
      <c r="E24" s="19" t="s">
        <v>8</v>
      </c>
      <c r="F24" s="22" t="s">
        <v>2</v>
      </c>
      <c r="G24" s="19" t="s">
        <v>7</v>
      </c>
      <c r="H24" s="19" t="s">
        <v>8</v>
      </c>
      <c r="I24" s="19"/>
    </row>
    <row r="25" spans="1:9" ht="36" customHeight="1">
      <c r="A25" s="61" t="s">
        <v>727</v>
      </c>
      <c r="B25" s="23" t="s">
        <v>4</v>
      </c>
      <c r="C25" s="30">
        <f>IF(E25=0,0,IFERROR(((D25/E25)*100),""))</f>
        <v>0</v>
      </c>
      <c r="D25" s="45">
        <v>0</v>
      </c>
      <c r="E25" s="31">
        <f>+D11+D18+D25</f>
        <v>0</v>
      </c>
      <c r="F25" s="30">
        <f>IF(H25=0,0,IFERROR(((G25/H25)*100),""))</f>
        <v>0</v>
      </c>
      <c r="G25" s="45">
        <v>0</v>
      </c>
      <c r="H25" s="33">
        <f>+G11+G18+G25</f>
        <v>0</v>
      </c>
      <c r="I25" s="44" t="s">
        <v>740</v>
      </c>
    </row>
    <row r="26" spans="1:9" ht="36" customHeight="1">
      <c r="A26" s="67"/>
      <c r="B26" s="23" t="s">
        <v>9</v>
      </c>
      <c r="C26" s="30">
        <f t="shared" ref="C26:C28" si="6">IFERROR(((D26/E26)*100),"")</f>
        <v>50</v>
      </c>
      <c r="D26" s="45">
        <v>5</v>
      </c>
      <c r="E26" s="31">
        <f>+D12+D19+D26</f>
        <v>10</v>
      </c>
      <c r="F26" s="32">
        <f>IFERROR(((G26/H26)*100),"")</f>
        <v>0</v>
      </c>
      <c r="G26" s="45">
        <v>0</v>
      </c>
      <c r="H26" s="33">
        <f t="shared" ref="H26:H28" si="7">+G12+G19+G26</f>
        <v>3</v>
      </c>
      <c r="I26" s="44" t="s">
        <v>742</v>
      </c>
    </row>
    <row r="27" spans="1:9" ht="36" customHeight="1">
      <c r="A27" s="67"/>
      <c r="B27" s="23" t="s">
        <v>5</v>
      </c>
      <c r="C27" s="30">
        <f t="shared" si="6"/>
        <v>47.058823529411761</v>
      </c>
      <c r="D27" s="45">
        <v>8</v>
      </c>
      <c r="E27" s="31">
        <f>+D13+D20+D27</f>
        <v>17</v>
      </c>
      <c r="F27" s="32">
        <f t="shared" ref="F27:F28" si="8">IFERROR(((G27/H27)*100),"")</f>
        <v>35.714285714285715</v>
      </c>
      <c r="G27" s="45">
        <v>5</v>
      </c>
      <c r="H27" s="33">
        <f t="shared" si="7"/>
        <v>14</v>
      </c>
      <c r="I27" s="44" t="s">
        <v>739</v>
      </c>
    </row>
    <row r="28" spans="1:9" ht="36" customHeight="1">
      <c r="A28" s="62"/>
      <c r="B28" s="23" t="s">
        <v>6</v>
      </c>
      <c r="C28" s="30">
        <f t="shared" si="6"/>
        <v>47.058823529411761</v>
      </c>
      <c r="D28" s="45">
        <v>8</v>
      </c>
      <c r="E28" s="31">
        <f>+D14+D21+D28</f>
        <v>17</v>
      </c>
      <c r="F28" s="32">
        <f t="shared" si="8"/>
        <v>33.333333333333329</v>
      </c>
      <c r="G28" s="45">
        <v>5</v>
      </c>
      <c r="H28" s="33">
        <f t="shared" si="7"/>
        <v>15</v>
      </c>
      <c r="I28" s="44" t="s">
        <v>750</v>
      </c>
    </row>
    <row r="30" spans="1:9" hidden="1">
      <c r="C30" s="17"/>
    </row>
  </sheetData>
  <sheetProtection algorithmName="SHA-512" hashValue="pavLlA6KTucExL/tzRmer416KYakiGcdDL3sogoNL/qhTa6ud5nJYjUcwfZc3Mls1RMQfGKGL+UPKnUO/Sc79A==" saltValue="oJEILKYD88/I7VHzjFImNw==" spinCount="100000" sheet="1" scenarios="1" formatCells="0"/>
  <mergeCells count="25">
    <mergeCell ref="A25:A28"/>
    <mergeCell ref="A8:I8"/>
    <mergeCell ref="A7:I7"/>
    <mergeCell ref="A15:I15"/>
    <mergeCell ref="A22:I22"/>
    <mergeCell ref="A11:A14"/>
    <mergeCell ref="A18:A21"/>
    <mergeCell ref="A9:A10"/>
    <mergeCell ref="B9:B10"/>
    <mergeCell ref="C9:E9"/>
    <mergeCell ref="F9:H9"/>
    <mergeCell ref="A16:A17"/>
    <mergeCell ref="B16:B17"/>
    <mergeCell ref="A1:B1"/>
    <mergeCell ref="A2:B2"/>
    <mergeCell ref="C16:E16"/>
    <mergeCell ref="F16:H16"/>
    <mergeCell ref="A23:A24"/>
    <mergeCell ref="B23:B24"/>
    <mergeCell ref="C23:E23"/>
    <mergeCell ref="F23:H23"/>
    <mergeCell ref="A6:I6"/>
    <mergeCell ref="A5:I5"/>
    <mergeCell ref="A4:I4"/>
    <mergeCell ref="C1:I1"/>
  </mergeCells>
  <dataValidations count="2">
    <dataValidation type="custom" allowBlank="1" showInputMessage="1" showErrorMessage="1" errorTitle="ERROR DE CAPTURA" error="El valor no puede ser menor que lo reportado en el trimestre inmediato anterior" sqref="G12:G14 G19:G21 G26:G28">
      <formula1>G12&gt;=G11</formula1>
    </dataValidation>
    <dataValidation type="custom" allowBlank="1" showInputMessage="1" showErrorMessage="1" sqref="D12 D13 D14 D19 D28 D21 D26 D27 D20">
      <formula1>D12&gt;=D11</formula1>
    </dataValidation>
  </dataValidations>
  <printOptions horizontalCentered="1"/>
  <pageMargins left="0.39370078740157483" right="0.39370078740157483" top="0.39370078740157483" bottom="0.55118110236220474" header="0.31496062992125984" footer="0.31496062992125984"/>
  <pageSetup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'Monto FAISMUN'!$C$3:$C$219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zoomScale="115" zoomScaleNormal="115" zoomScaleSheetLayoutView="85" workbookViewId="0">
      <selection activeCell="A5" sqref="A5:I5"/>
    </sheetView>
  </sheetViews>
  <sheetFormatPr baseColWidth="10" defaultRowHeight="14.25" zeroHeight="1"/>
  <cols>
    <col min="1" max="1" width="42.28515625" style="16" customWidth="1"/>
    <col min="2" max="2" width="18" style="16" customWidth="1"/>
    <col min="3" max="8" width="18.140625" style="17" customWidth="1"/>
    <col min="9" max="9" width="36.28515625" style="16" customWidth="1"/>
    <col min="10" max="10" width="22" style="16" hidden="1" customWidth="1"/>
    <col min="11" max="11" width="37.85546875" style="16" hidden="1" customWidth="1"/>
    <col min="12" max="12" width="35" style="16" hidden="1" customWidth="1"/>
    <col min="13" max="13" width="17.5703125" style="16" hidden="1" customWidth="1"/>
    <col min="14" max="16384" width="11.42578125" style="16"/>
  </cols>
  <sheetData>
    <row r="1" spans="1:13" ht="15">
      <c r="A1" s="47" t="s">
        <v>485</v>
      </c>
    </row>
    <row r="2" spans="1:13" ht="15.75" thickBot="1">
      <c r="A2" s="46" t="s">
        <v>366</v>
      </c>
    </row>
    <row r="3" spans="1:13" ht="15">
      <c r="A3" s="18"/>
    </row>
    <row r="4" spans="1:13" ht="16.5">
      <c r="A4" s="65" t="str">
        <f>CONCATENATE("MUNICIPIO DE ",UPPER(A2))</f>
        <v>MUNICIPIO DE TENAMPULCO</v>
      </c>
      <c r="B4" s="65"/>
      <c r="C4" s="65"/>
      <c r="D4" s="65"/>
      <c r="E4" s="65"/>
      <c r="F4" s="65"/>
      <c r="G4" s="65"/>
      <c r="H4" s="65"/>
      <c r="I4" s="65"/>
    </row>
    <row r="5" spans="1:13" ht="38.25" customHeight="1">
      <c r="A5" s="64" t="s">
        <v>737</v>
      </c>
      <c r="B5" s="65"/>
      <c r="C5" s="65"/>
      <c r="D5" s="65"/>
      <c r="E5" s="65"/>
      <c r="F5" s="65"/>
      <c r="G5" s="65"/>
      <c r="H5" s="65"/>
      <c r="I5" s="65"/>
    </row>
    <row r="6" spans="1:13" ht="20.25">
      <c r="A6" s="63" t="s">
        <v>34</v>
      </c>
      <c r="B6" s="63"/>
      <c r="C6" s="63"/>
      <c r="D6" s="63"/>
      <c r="E6" s="63"/>
      <c r="F6" s="63"/>
      <c r="G6" s="63"/>
      <c r="H6" s="63"/>
      <c r="I6" s="63"/>
    </row>
    <row r="7" spans="1:13" ht="18">
      <c r="A7" s="87" t="s">
        <v>20</v>
      </c>
      <c r="B7" s="88"/>
      <c r="C7" s="88"/>
      <c r="D7" s="88"/>
      <c r="E7" s="88"/>
      <c r="F7" s="88"/>
      <c r="G7" s="88"/>
      <c r="H7" s="88"/>
      <c r="I7" s="89"/>
    </row>
    <row r="8" spans="1:13" ht="15.75">
      <c r="A8" s="81" t="s">
        <v>15</v>
      </c>
      <c r="B8" s="82"/>
      <c r="C8" s="82"/>
      <c r="D8" s="82"/>
      <c r="E8" s="82"/>
      <c r="F8" s="82"/>
      <c r="G8" s="82"/>
      <c r="H8" s="82"/>
      <c r="I8" s="83"/>
      <c r="J8" s="16">
        <v>1</v>
      </c>
    </row>
    <row r="9" spans="1:13" ht="45">
      <c r="A9" s="61" t="s">
        <v>10</v>
      </c>
      <c r="B9" s="61" t="s">
        <v>0</v>
      </c>
      <c r="C9" s="84" t="s">
        <v>11</v>
      </c>
      <c r="D9" s="85"/>
      <c r="E9" s="86"/>
      <c r="F9" s="84" t="s">
        <v>12</v>
      </c>
      <c r="G9" s="85"/>
      <c r="H9" s="86"/>
      <c r="I9" s="61" t="s">
        <v>3</v>
      </c>
      <c r="K9" s="20" t="s">
        <v>490</v>
      </c>
      <c r="L9" s="21"/>
      <c r="M9" s="21"/>
    </row>
    <row r="10" spans="1:13" ht="31.9" customHeight="1">
      <c r="A10" s="62"/>
      <c r="B10" s="62"/>
      <c r="C10" s="22" t="s">
        <v>1</v>
      </c>
      <c r="D10" s="22" t="s">
        <v>7</v>
      </c>
      <c r="E10" s="22" t="s">
        <v>8</v>
      </c>
      <c r="F10" s="22" t="s">
        <v>2</v>
      </c>
      <c r="G10" s="22" t="s">
        <v>7</v>
      </c>
      <c r="H10" s="22" t="s">
        <v>8</v>
      </c>
      <c r="I10" s="62"/>
      <c r="K10" s="20" t="s">
        <v>491</v>
      </c>
      <c r="L10" s="20" t="s">
        <v>492</v>
      </c>
      <c r="M10" s="20" t="s">
        <v>493</v>
      </c>
    </row>
    <row r="11" spans="1:13" ht="40.5" customHeight="1">
      <c r="A11" s="61" t="s">
        <v>503</v>
      </c>
      <c r="B11" s="23" t="s">
        <v>4</v>
      </c>
      <c r="C11" s="39">
        <f ca="1">IFERROR(((D11/E11)*100),"")</f>
        <v>25.000000155534245</v>
      </c>
      <c r="D11" s="38">
        <f t="shared" ref="D11" ca="1" si="0">G11</f>
        <v>1607363.0100000002</v>
      </c>
      <c r="E11" s="39">
        <f>VLOOKUP(A2,'Monto FORTAMUN'!$C$3:$U$219,19,0)</f>
        <v>6429452.0000000019</v>
      </c>
      <c r="F11" s="39">
        <f ca="1">IFERROR(((G11/H11)*100),"")</f>
        <v>25.000000155534245</v>
      </c>
      <c r="G11" s="38">
        <f ca="1">IF(TODAY()&gt;=Hoja1!$E$3,VLOOKUP(A2,'Monto FORTAMUN'!$C$3:$U$219,16,0)," ")</f>
        <v>1607363.0100000002</v>
      </c>
      <c r="H11" s="39">
        <f>VLOOKUP(A2,'Monto FORTAMUN'!$C$3:$U$219,19,0)</f>
        <v>6429452.0000000019</v>
      </c>
      <c r="I11" s="44" t="s">
        <v>743</v>
      </c>
      <c r="K11" s="24">
        <f>G34+G39+G44+G49+G54+G59</f>
        <v>1668325.55</v>
      </c>
      <c r="L11" s="24">
        <f ca="1">G12</f>
        <v>3214726.0200000005</v>
      </c>
      <c r="M11" s="21" t="str">
        <f ca="1">IF(K11&gt;L11,"Error en la captura","Sin observación")</f>
        <v>Sin observación</v>
      </c>
    </row>
    <row r="12" spans="1:13" ht="40.5" customHeight="1">
      <c r="A12" s="67"/>
      <c r="B12" s="23" t="s">
        <v>9</v>
      </c>
      <c r="C12" s="39">
        <f t="shared" ref="C12:C14" si="1">IFERROR(((D12/E12)*100),"")</f>
        <v>50.00000031106849</v>
      </c>
      <c r="D12" s="38">
        <f>VLOOKUP(A2,'Monto FORTAMUN'!$C$3:$U$219,17,0)</f>
        <v>3214726.0200000005</v>
      </c>
      <c r="E12" s="39">
        <f>E11</f>
        <v>6429452.0000000019</v>
      </c>
      <c r="F12" s="40">
        <f ca="1">IFERROR(((G12/H12)*100),"")</f>
        <v>50.00000031106849</v>
      </c>
      <c r="G12" s="40">
        <f ca="1">IF(TODAY()&gt;Hoja1!$E$4,VLOOKUP(A2,'Monto FORTAMUN'!$C$3:$U$219,17,0)," ")</f>
        <v>3214726.0200000005</v>
      </c>
      <c r="H12" s="40">
        <f ca="1">IF(TODAY()&gt;Hoja1!$E$4,H11," ")</f>
        <v>6429452.0000000019</v>
      </c>
      <c r="I12" s="44" t="s">
        <v>744</v>
      </c>
      <c r="K12" s="24">
        <f>G35+G40+G45+G50+G55+G60</f>
        <v>4629452.0000000009</v>
      </c>
      <c r="L12" s="24">
        <f ca="1">G14</f>
        <v>6429452.0000000019</v>
      </c>
      <c r="M12" s="21" t="str">
        <f ca="1">IF(K12&gt;L12,"Error en la captura","Sin observación")</f>
        <v>Sin observación</v>
      </c>
    </row>
    <row r="13" spans="1:13" ht="40.5" customHeight="1">
      <c r="A13" s="67"/>
      <c r="B13" s="23" t="s">
        <v>5</v>
      </c>
      <c r="C13" s="39">
        <f t="shared" si="1"/>
        <v>75.000000466602742</v>
      </c>
      <c r="D13" s="38">
        <f>VLOOKUP(A2,'Monto FORTAMUN'!$C$3:$U$219,18,0)</f>
        <v>4822089.0300000012</v>
      </c>
      <c r="E13" s="39">
        <f t="shared" ref="E13:E14" si="2">E12</f>
        <v>6429452.0000000019</v>
      </c>
      <c r="F13" s="40">
        <f ca="1">IFERROR(((G13/H13)*100),"")</f>
        <v>75.000000466602742</v>
      </c>
      <c r="G13" s="40">
        <f ca="1">IF(TODAY()&gt;Hoja1!$E$5,VLOOKUP(A2,'Monto FORTAMUN'!$C$3:$U$219,18,0)," ")</f>
        <v>4822089.0300000012</v>
      </c>
      <c r="H13" s="40">
        <f ca="1">IF(TODAY()&gt;Hoja1!$E$5,H11," ")</f>
        <v>6429452.0000000019</v>
      </c>
      <c r="I13" s="51" t="s">
        <v>745</v>
      </c>
    </row>
    <row r="14" spans="1:13" ht="40.5" customHeight="1">
      <c r="A14" s="62"/>
      <c r="B14" s="23" t="s">
        <v>6</v>
      </c>
      <c r="C14" s="39">
        <f t="shared" si="1"/>
        <v>100</v>
      </c>
      <c r="D14" s="39">
        <f>VLOOKUP(A2,'Monto FORTAMUN'!$C$3:$U$219,19,0)</f>
        <v>6429452.0000000019</v>
      </c>
      <c r="E14" s="39">
        <f t="shared" si="2"/>
        <v>6429452.0000000019</v>
      </c>
      <c r="F14" s="40">
        <f t="shared" ref="F14" ca="1" si="3">IFERROR(((G14/H14)*100),"")</f>
        <v>100</v>
      </c>
      <c r="G14" s="40">
        <f ca="1">IF(TODAY()&gt;Hoja1!$E$6,VLOOKUP(A2,'Monto FORTAMUN'!$C$3:$U$219,19,0)," ")</f>
        <v>6429452.0000000019</v>
      </c>
      <c r="H14" s="40">
        <f ca="1">IF(TODAY()&gt;Hoja1!$E$6,H11," ")</f>
        <v>6429452.0000000019</v>
      </c>
      <c r="I14" s="51" t="s">
        <v>753</v>
      </c>
    </row>
    <row r="15" spans="1:13" ht="15.75">
      <c r="A15" s="81" t="s">
        <v>16</v>
      </c>
      <c r="B15" s="82"/>
      <c r="C15" s="82"/>
      <c r="D15" s="82"/>
      <c r="E15" s="82"/>
      <c r="F15" s="82"/>
      <c r="G15" s="82"/>
      <c r="H15" s="82"/>
      <c r="I15" s="83"/>
      <c r="J15" s="16">
        <v>2</v>
      </c>
    </row>
    <row r="16" spans="1:13" ht="27.6" customHeight="1">
      <c r="A16" s="61" t="s">
        <v>10</v>
      </c>
      <c r="B16" s="61" t="s">
        <v>0</v>
      </c>
      <c r="C16" s="84" t="s">
        <v>11</v>
      </c>
      <c r="D16" s="85"/>
      <c r="E16" s="86"/>
      <c r="F16" s="84" t="s">
        <v>12</v>
      </c>
      <c r="G16" s="85"/>
      <c r="H16" s="86"/>
      <c r="I16" s="61" t="s">
        <v>3</v>
      </c>
      <c r="K16" s="20" t="s">
        <v>490</v>
      </c>
      <c r="L16" s="21"/>
      <c r="M16" s="21"/>
    </row>
    <row r="17" spans="1:13" ht="31.9" customHeight="1">
      <c r="A17" s="62"/>
      <c r="B17" s="62"/>
      <c r="C17" s="22" t="s">
        <v>1</v>
      </c>
      <c r="D17" s="22" t="s">
        <v>7</v>
      </c>
      <c r="E17" s="22" t="s">
        <v>8</v>
      </c>
      <c r="F17" s="22" t="s">
        <v>2</v>
      </c>
      <c r="G17" s="22" t="s">
        <v>7</v>
      </c>
      <c r="H17" s="22" t="s">
        <v>8</v>
      </c>
      <c r="I17" s="62"/>
      <c r="K17" s="20" t="s">
        <v>491</v>
      </c>
      <c r="L17" s="20" t="s">
        <v>492</v>
      </c>
      <c r="M17" s="20" t="s">
        <v>493</v>
      </c>
    </row>
    <row r="18" spans="1:13" ht="40.5" customHeight="1">
      <c r="A18" s="61" t="s">
        <v>32</v>
      </c>
      <c r="B18" s="23" t="s">
        <v>4</v>
      </c>
      <c r="C18" s="40">
        <f t="shared" ref="C18:C21" si="4">IFERROR(((D18/E18)*100),"")</f>
        <v>13.244040083042844</v>
      </c>
      <c r="D18" s="48">
        <v>851519.2</v>
      </c>
      <c r="E18" s="40">
        <f>E11</f>
        <v>6429452.0000000019</v>
      </c>
      <c r="F18" s="40">
        <f>IFERROR(((G18/H18)*100),"")</f>
        <v>13.244040083042844</v>
      </c>
      <c r="G18" s="48">
        <v>851519.2</v>
      </c>
      <c r="H18" s="40">
        <f>H11</f>
        <v>6429452.0000000019</v>
      </c>
      <c r="I18" s="44" t="s">
        <v>746</v>
      </c>
      <c r="K18" s="24">
        <f>D34+D39+D44+D49+D54+D59</f>
        <v>2314726</v>
      </c>
      <c r="L18" s="24">
        <f>D12</f>
        <v>3214726.0200000005</v>
      </c>
      <c r="M18" s="21" t="str">
        <f>IF(K18&gt;L18,"Error en la captura","Sin observación")</f>
        <v>Sin observación</v>
      </c>
    </row>
    <row r="19" spans="1:13" ht="40.5" customHeight="1">
      <c r="A19" s="67"/>
      <c r="B19" s="23" t="s">
        <v>9</v>
      </c>
      <c r="C19" s="40">
        <f t="shared" si="4"/>
        <v>49.999999999999986</v>
      </c>
      <c r="D19" s="48">
        <v>3214726</v>
      </c>
      <c r="E19" s="40">
        <f>E18</f>
        <v>6429452.0000000019</v>
      </c>
      <c r="F19" s="40">
        <f t="shared" ref="F19" ca="1" si="5">IFERROR(((G19/H19)*100),"")</f>
        <v>41.034998783722145</v>
      </c>
      <c r="G19" s="48">
        <v>2638325.5499999998</v>
      </c>
      <c r="H19" s="40">
        <f ca="1">H12</f>
        <v>6429452.0000000019</v>
      </c>
      <c r="I19" s="44" t="s">
        <v>746</v>
      </c>
      <c r="K19" s="24">
        <f>D35+D40+D45+D50+D55+D60</f>
        <v>4629451.6400000006</v>
      </c>
      <c r="L19" s="24">
        <f>E14</f>
        <v>6429452.0000000019</v>
      </c>
      <c r="M19" s="21" t="str">
        <f>IF(K19&gt;L19,"Error en la captura","Sin observación")</f>
        <v>Sin observación</v>
      </c>
    </row>
    <row r="20" spans="1:13" ht="40.5" customHeight="1">
      <c r="A20" s="67"/>
      <c r="B20" s="23" t="s">
        <v>5</v>
      </c>
      <c r="C20" s="40">
        <f t="shared" si="4"/>
        <v>74.999999999999972</v>
      </c>
      <c r="D20" s="48">
        <v>4822089</v>
      </c>
      <c r="E20" s="40">
        <f t="shared" ref="E20:E21" si="6">E19</f>
        <v>6429452.0000000019</v>
      </c>
      <c r="F20" s="40">
        <f t="shared" ref="F20" ca="1" si="7">IFERROR(((G20/H20)*100),"")</f>
        <v>54.927093164394094</v>
      </c>
      <c r="G20" s="48">
        <v>3531511.0900000003</v>
      </c>
      <c r="H20" s="40">
        <f t="shared" ref="H20:H21" ca="1" si="8">H13</f>
        <v>6429452.0000000019</v>
      </c>
      <c r="I20" s="44" t="s">
        <v>739</v>
      </c>
    </row>
    <row r="21" spans="1:13" ht="40.5" customHeight="1">
      <c r="A21" s="62"/>
      <c r="B21" s="23" t="s">
        <v>6</v>
      </c>
      <c r="C21" s="40">
        <f t="shared" si="4"/>
        <v>99.999999999999972</v>
      </c>
      <c r="D21" s="48">
        <v>6429452</v>
      </c>
      <c r="E21" s="40">
        <f t="shared" si="6"/>
        <v>6429452.0000000019</v>
      </c>
      <c r="F21" s="40">
        <f t="shared" ref="F21" ca="1" si="9">IFERROR(((G21/H21)*100),"")</f>
        <v>99.999999999999972</v>
      </c>
      <c r="G21" s="48">
        <v>6429452</v>
      </c>
      <c r="H21" s="40">
        <f t="shared" ca="1" si="8"/>
        <v>6429452.0000000019</v>
      </c>
      <c r="I21" s="51" t="s">
        <v>753</v>
      </c>
    </row>
    <row r="22" spans="1:13" ht="15.75">
      <c r="A22" s="81" t="s">
        <v>17</v>
      </c>
      <c r="B22" s="82"/>
      <c r="C22" s="82"/>
      <c r="D22" s="82"/>
      <c r="E22" s="82"/>
      <c r="F22" s="82"/>
      <c r="G22" s="82"/>
      <c r="H22" s="82"/>
      <c r="I22" s="83"/>
      <c r="J22" s="16">
        <v>3</v>
      </c>
    </row>
    <row r="23" spans="1:13" ht="27.6" customHeight="1">
      <c r="A23" s="61" t="s">
        <v>10</v>
      </c>
      <c r="B23" s="61" t="s">
        <v>0</v>
      </c>
      <c r="C23" s="84" t="s">
        <v>11</v>
      </c>
      <c r="D23" s="85"/>
      <c r="E23" s="86"/>
      <c r="F23" s="84" t="s">
        <v>12</v>
      </c>
      <c r="G23" s="85"/>
      <c r="H23" s="86"/>
      <c r="I23" s="61" t="s">
        <v>3</v>
      </c>
    </row>
    <row r="24" spans="1:13" ht="31.9" customHeight="1">
      <c r="A24" s="62"/>
      <c r="B24" s="62"/>
      <c r="C24" s="22" t="s">
        <v>1</v>
      </c>
      <c r="D24" s="22" t="s">
        <v>7</v>
      </c>
      <c r="E24" s="22" t="s">
        <v>8</v>
      </c>
      <c r="F24" s="22" t="s">
        <v>2</v>
      </c>
      <c r="G24" s="22" t="s">
        <v>7</v>
      </c>
      <c r="H24" s="22" t="s">
        <v>8</v>
      </c>
      <c r="I24" s="62"/>
    </row>
    <row r="25" spans="1:13" ht="51.75" customHeight="1">
      <c r="A25" s="80" t="s">
        <v>504</v>
      </c>
      <c r="B25" s="23" t="s">
        <v>9</v>
      </c>
      <c r="C25" s="41">
        <f>IFERROR((D25/E25),"")</f>
        <v>6.5748065482064399</v>
      </c>
      <c r="D25" s="39">
        <f>D12</f>
        <v>3214726.0200000005</v>
      </c>
      <c r="E25" s="49">
        <v>488946.1</v>
      </c>
      <c r="F25" s="38">
        <f ca="1">IFERROR(((G25/H25)),"")</f>
        <v>5.8380780825500143</v>
      </c>
      <c r="G25" s="38">
        <f ca="1">G12</f>
        <v>3214726.0200000005</v>
      </c>
      <c r="H25" s="49">
        <v>550648</v>
      </c>
      <c r="I25" s="44" t="s">
        <v>747</v>
      </c>
      <c r="J25" s="25"/>
    </row>
    <row r="26" spans="1:13" ht="51.75" customHeight="1">
      <c r="A26" s="80"/>
      <c r="B26" s="23" t="s">
        <v>6</v>
      </c>
      <c r="C26" s="41">
        <f>IFERROR((D26/E26),"")</f>
        <v>9.7383286482880838</v>
      </c>
      <c r="D26" s="39">
        <f>D14</f>
        <v>6429452.0000000019</v>
      </c>
      <c r="E26" s="49">
        <v>660221.30000000005</v>
      </c>
      <c r="F26" s="38">
        <f ca="1">IFERROR(((G26/H26)),"")</f>
        <v>9.7304039748228952</v>
      </c>
      <c r="G26" s="38">
        <f ca="1">G14</f>
        <v>6429452.0000000019</v>
      </c>
      <c r="H26" s="49">
        <v>660759</v>
      </c>
      <c r="I26" s="44" t="s">
        <v>757</v>
      </c>
    </row>
    <row r="27" spans="1:13" ht="15.75">
      <c r="A27" s="81" t="s">
        <v>13</v>
      </c>
      <c r="B27" s="82"/>
      <c r="C27" s="82"/>
      <c r="D27" s="82"/>
      <c r="E27" s="82"/>
      <c r="F27" s="82"/>
      <c r="G27" s="82"/>
      <c r="H27" s="82"/>
      <c r="I27" s="83"/>
      <c r="J27" s="16">
        <v>4</v>
      </c>
    </row>
    <row r="28" spans="1:13" ht="27.6" customHeight="1">
      <c r="A28" s="61" t="s">
        <v>10</v>
      </c>
      <c r="B28" s="61" t="s">
        <v>0</v>
      </c>
      <c r="C28" s="84" t="s">
        <v>11</v>
      </c>
      <c r="D28" s="85"/>
      <c r="E28" s="86"/>
      <c r="F28" s="84" t="s">
        <v>12</v>
      </c>
      <c r="G28" s="85"/>
      <c r="H28" s="86"/>
      <c r="I28" s="61" t="s">
        <v>3</v>
      </c>
    </row>
    <row r="29" spans="1:13" ht="31.9" customHeight="1">
      <c r="A29" s="62"/>
      <c r="B29" s="62"/>
      <c r="C29" s="22" t="s">
        <v>1</v>
      </c>
      <c r="D29" s="22" t="s">
        <v>7</v>
      </c>
      <c r="E29" s="22" t="s">
        <v>8</v>
      </c>
      <c r="F29" s="22" t="s">
        <v>2</v>
      </c>
      <c r="G29" s="22" t="s">
        <v>7</v>
      </c>
      <c r="H29" s="22" t="s">
        <v>8</v>
      </c>
      <c r="I29" s="62"/>
    </row>
    <row r="30" spans="1:13" ht="89.45" customHeight="1">
      <c r="A30" s="37" t="s">
        <v>18</v>
      </c>
      <c r="B30" s="23" t="s">
        <v>14</v>
      </c>
      <c r="C30" s="41">
        <f>IFERROR((((D30/E30)-1)*100),"")</f>
        <v>7.1478443003036851</v>
      </c>
      <c r="D30" s="50">
        <v>22572955.399999999</v>
      </c>
      <c r="E30" s="50">
        <v>21067111.100000001</v>
      </c>
      <c r="F30" s="41">
        <f>IFERROR((((G30/H30)-1)*100),"")</f>
        <v>23.710505044044684</v>
      </c>
      <c r="G30" s="42">
        <v>26062229.539999999</v>
      </c>
      <c r="H30" s="43">
        <v>21067111.100000001</v>
      </c>
      <c r="I30" s="44" t="s">
        <v>758</v>
      </c>
    </row>
    <row r="31" spans="1:13" ht="15.75">
      <c r="A31" s="92" t="s">
        <v>21</v>
      </c>
      <c r="B31" s="69"/>
      <c r="C31" s="69"/>
      <c r="D31" s="69"/>
      <c r="E31" s="69"/>
      <c r="F31" s="69"/>
      <c r="G31" s="69"/>
      <c r="H31" s="69"/>
      <c r="I31" s="93"/>
      <c r="J31" s="16">
        <v>5</v>
      </c>
    </row>
    <row r="32" spans="1:13" ht="29.45" customHeight="1">
      <c r="A32" s="78" t="s">
        <v>10</v>
      </c>
      <c r="B32" s="78" t="s">
        <v>0</v>
      </c>
      <c r="C32" s="79" t="s">
        <v>11</v>
      </c>
      <c r="D32" s="79"/>
      <c r="E32" s="79"/>
      <c r="F32" s="79" t="s">
        <v>12</v>
      </c>
      <c r="G32" s="79"/>
      <c r="H32" s="79"/>
      <c r="I32" s="61" t="s">
        <v>3</v>
      </c>
    </row>
    <row r="33" spans="1:10" ht="31.9" customHeight="1">
      <c r="A33" s="78"/>
      <c r="B33" s="78"/>
      <c r="C33" s="22" t="s">
        <v>1</v>
      </c>
      <c r="D33" s="22" t="s">
        <v>7</v>
      </c>
      <c r="E33" s="22" t="s">
        <v>8</v>
      </c>
      <c r="F33" s="22" t="s">
        <v>2</v>
      </c>
      <c r="G33" s="22" t="s">
        <v>7</v>
      </c>
      <c r="H33" s="22" t="s">
        <v>8</v>
      </c>
      <c r="I33" s="62"/>
    </row>
    <row r="34" spans="1:10" ht="40.5" customHeight="1">
      <c r="A34" s="80" t="s">
        <v>22</v>
      </c>
      <c r="B34" s="23" t="s">
        <v>9</v>
      </c>
      <c r="C34" s="39">
        <f>IFERROR(((D34/E34)*100),"")</f>
        <v>52.003834528953099</v>
      </c>
      <c r="D34" s="48">
        <v>1671780.8</v>
      </c>
      <c r="E34" s="39">
        <f>$D$12</f>
        <v>3214726.0200000005</v>
      </c>
      <c r="F34" s="39">
        <f ca="1">IFERROR(((G34/H34)*100),"")</f>
        <v>51.085708075364998</v>
      </c>
      <c r="G34" s="49">
        <v>1642265.55</v>
      </c>
      <c r="H34" s="38">
        <f ca="1">G12</f>
        <v>3214726.0200000005</v>
      </c>
      <c r="I34" s="44" t="s">
        <v>748</v>
      </c>
    </row>
    <row r="35" spans="1:10" ht="40.5" customHeight="1">
      <c r="A35" s="80"/>
      <c r="B35" s="23" t="s">
        <v>6</v>
      </c>
      <c r="C35" s="39">
        <f>IFERROR(((D35/E35)*100),"")</f>
        <v>52.003834852488197</v>
      </c>
      <c r="D35" s="49">
        <v>3343561.6</v>
      </c>
      <c r="E35" s="38">
        <f>$D$14</f>
        <v>6429452.0000000019</v>
      </c>
      <c r="F35" s="39">
        <f ca="1">IFERROR(((G35/H35)*100),"")</f>
        <v>48.192199895107706</v>
      </c>
      <c r="G35" s="49">
        <v>3098494.3600000013</v>
      </c>
      <c r="H35" s="38">
        <f ca="1">G14</f>
        <v>6429452.0000000019</v>
      </c>
      <c r="I35" s="51" t="s">
        <v>754</v>
      </c>
    </row>
    <row r="36" spans="1:10" ht="15.75">
      <c r="A36" s="75" t="s">
        <v>23</v>
      </c>
      <c r="B36" s="76"/>
      <c r="C36" s="76"/>
      <c r="D36" s="76"/>
      <c r="E36" s="76"/>
      <c r="F36" s="76"/>
      <c r="G36" s="76"/>
      <c r="H36" s="76"/>
      <c r="I36" s="77"/>
      <c r="J36" s="16">
        <v>6</v>
      </c>
    </row>
    <row r="37" spans="1:10" ht="17.25" customHeight="1">
      <c r="A37" s="78" t="s">
        <v>10</v>
      </c>
      <c r="B37" s="78" t="s">
        <v>0</v>
      </c>
      <c r="C37" s="79" t="s">
        <v>11</v>
      </c>
      <c r="D37" s="79"/>
      <c r="E37" s="79"/>
      <c r="F37" s="79" t="s">
        <v>12</v>
      </c>
      <c r="G37" s="79"/>
      <c r="H37" s="79"/>
      <c r="I37" s="61" t="s">
        <v>3</v>
      </c>
    </row>
    <row r="38" spans="1:10" ht="31.9" customHeight="1">
      <c r="A38" s="78"/>
      <c r="B38" s="78"/>
      <c r="C38" s="22" t="s">
        <v>1</v>
      </c>
      <c r="D38" s="22" t="s">
        <v>7</v>
      </c>
      <c r="E38" s="22" t="s">
        <v>8</v>
      </c>
      <c r="F38" s="22" t="s">
        <v>2</v>
      </c>
      <c r="G38" s="22" t="s">
        <v>7</v>
      </c>
      <c r="H38" s="22" t="s">
        <v>8</v>
      </c>
      <c r="I38" s="62"/>
    </row>
    <row r="39" spans="1:10" ht="41.25" customHeight="1">
      <c r="A39" s="80" t="s">
        <v>24</v>
      </c>
      <c r="B39" s="23" t="s">
        <v>9</v>
      </c>
      <c r="C39" s="39">
        <f>IFERROR(((D39/E39)*100),"")</f>
        <v>0</v>
      </c>
      <c r="D39" s="49">
        <v>0</v>
      </c>
      <c r="E39" s="39">
        <f>$D$12</f>
        <v>3214726.0200000005</v>
      </c>
      <c r="F39" s="39">
        <f ca="1">IFERROR(((G39/H39)*100),"")</f>
        <v>0</v>
      </c>
      <c r="G39" s="49">
        <v>0</v>
      </c>
      <c r="H39" s="39">
        <f ca="1">H34</f>
        <v>3214726.0200000005</v>
      </c>
      <c r="I39" s="44" t="s">
        <v>748</v>
      </c>
    </row>
    <row r="40" spans="1:10" ht="41.25" customHeight="1">
      <c r="A40" s="80"/>
      <c r="B40" s="23" t="s">
        <v>6</v>
      </c>
      <c r="C40" s="39">
        <f>IFERROR(((D40/E40)*100),"")</f>
        <v>0</v>
      </c>
      <c r="D40" s="49">
        <v>0</v>
      </c>
      <c r="E40" s="38">
        <f>$D$14</f>
        <v>6429452.0000000019</v>
      </c>
      <c r="F40" s="39">
        <f ca="1">IFERROR(((G40/H40)*100),"")</f>
        <v>0</v>
      </c>
      <c r="G40" s="49">
        <v>0</v>
      </c>
      <c r="H40" s="39">
        <f ca="1">H35</f>
        <v>6429452.0000000019</v>
      </c>
      <c r="I40" s="44" t="s">
        <v>748</v>
      </c>
    </row>
    <row r="41" spans="1:10" ht="15.75">
      <c r="A41" s="75" t="s">
        <v>25</v>
      </c>
      <c r="B41" s="76"/>
      <c r="C41" s="76"/>
      <c r="D41" s="76"/>
      <c r="E41" s="76"/>
      <c r="F41" s="76"/>
      <c r="G41" s="76"/>
      <c r="H41" s="76"/>
      <c r="I41" s="77"/>
      <c r="J41" s="16">
        <v>7</v>
      </c>
    </row>
    <row r="42" spans="1:10" ht="17.25" customHeight="1">
      <c r="A42" s="78" t="s">
        <v>10</v>
      </c>
      <c r="B42" s="78" t="s">
        <v>0</v>
      </c>
      <c r="C42" s="79" t="s">
        <v>11</v>
      </c>
      <c r="D42" s="79"/>
      <c r="E42" s="79"/>
      <c r="F42" s="79" t="s">
        <v>12</v>
      </c>
      <c r="G42" s="79"/>
      <c r="H42" s="79"/>
      <c r="I42" s="61" t="s">
        <v>3</v>
      </c>
    </row>
    <row r="43" spans="1:10" ht="31.9" customHeight="1">
      <c r="A43" s="78"/>
      <c r="B43" s="78"/>
      <c r="C43" s="22" t="s">
        <v>1</v>
      </c>
      <c r="D43" s="22" t="s">
        <v>7</v>
      </c>
      <c r="E43" s="22" t="s">
        <v>8</v>
      </c>
      <c r="F43" s="22" t="s">
        <v>2</v>
      </c>
      <c r="G43" s="22" t="s">
        <v>7</v>
      </c>
      <c r="H43" s="22" t="s">
        <v>8</v>
      </c>
      <c r="I43" s="62"/>
    </row>
    <row r="44" spans="1:10" ht="38.25" customHeight="1">
      <c r="A44" s="80" t="s">
        <v>26</v>
      </c>
      <c r="B44" s="23" t="s">
        <v>9</v>
      </c>
      <c r="C44" s="39">
        <f>IFERROR(((D44/E44)*100),"")</f>
        <v>0</v>
      </c>
      <c r="D44" s="49">
        <v>0</v>
      </c>
      <c r="E44" s="39">
        <f>$D$12</f>
        <v>3214726.0200000005</v>
      </c>
      <c r="F44" s="39">
        <f ca="1">IFERROR(((G44/H44)*100),"")</f>
        <v>0</v>
      </c>
      <c r="G44" s="49">
        <v>0</v>
      </c>
      <c r="H44" s="38">
        <f ca="1">H39</f>
        <v>3214726.0200000005</v>
      </c>
      <c r="I44" s="44" t="s">
        <v>748</v>
      </c>
    </row>
    <row r="45" spans="1:10" ht="38.25" customHeight="1">
      <c r="A45" s="80"/>
      <c r="B45" s="23" t="s">
        <v>6</v>
      </c>
      <c r="C45" s="39">
        <f>IFERROR(((D45/E45)*100),"")</f>
        <v>0</v>
      </c>
      <c r="D45" s="49">
        <v>0</v>
      </c>
      <c r="E45" s="38">
        <f>$D$14</f>
        <v>6429452.0000000019</v>
      </c>
      <c r="F45" s="39">
        <f ca="1">IFERROR(((G45/H45)*100),"")</f>
        <v>0</v>
      </c>
      <c r="G45" s="49">
        <v>0</v>
      </c>
      <c r="H45" s="38">
        <f ca="1">H40</f>
        <v>6429452.0000000019</v>
      </c>
      <c r="I45" s="44" t="s">
        <v>748</v>
      </c>
    </row>
    <row r="46" spans="1:10" ht="15.75">
      <c r="A46" s="75" t="s">
        <v>27</v>
      </c>
      <c r="B46" s="76"/>
      <c r="C46" s="76"/>
      <c r="D46" s="76"/>
      <c r="E46" s="76"/>
      <c r="F46" s="76"/>
      <c r="G46" s="76"/>
      <c r="H46" s="76"/>
      <c r="I46" s="77"/>
      <c r="J46" s="16">
        <v>8</v>
      </c>
    </row>
    <row r="47" spans="1:10" ht="17.25" customHeight="1">
      <c r="A47" s="78" t="s">
        <v>10</v>
      </c>
      <c r="B47" s="78" t="s">
        <v>0</v>
      </c>
      <c r="C47" s="79" t="s">
        <v>11</v>
      </c>
      <c r="D47" s="79"/>
      <c r="E47" s="79"/>
      <c r="F47" s="79" t="s">
        <v>12</v>
      </c>
      <c r="G47" s="79"/>
      <c r="H47" s="79"/>
      <c r="I47" s="61" t="s">
        <v>3</v>
      </c>
    </row>
    <row r="48" spans="1:10" ht="31.9" customHeight="1">
      <c r="A48" s="78"/>
      <c r="B48" s="78"/>
      <c r="C48" s="22" t="s">
        <v>1</v>
      </c>
      <c r="D48" s="22" t="s">
        <v>7</v>
      </c>
      <c r="E48" s="22" t="s">
        <v>8</v>
      </c>
      <c r="F48" s="22" t="s">
        <v>2</v>
      </c>
      <c r="G48" s="22" t="s">
        <v>7</v>
      </c>
      <c r="H48" s="22" t="s">
        <v>8</v>
      </c>
      <c r="I48" s="62"/>
    </row>
    <row r="49" spans="1:10" ht="41.45" customHeight="1">
      <c r="A49" s="80" t="s">
        <v>33</v>
      </c>
      <c r="B49" s="23" t="s">
        <v>9</v>
      </c>
      <c r="C49" s="39">
        <f>IFERROR(((D49/E49)*100),"")</f>
        <v>0</v>
      </c>
      <c r="D49" s="49">
        <v>0</v>
      </c>
      <c r="E49" s="39">
        <f>$D$12</f>
        <v>3214726.0200000005</v>
      </c>
      <c r="F49" s="39">
        <f ca="1">IFERROR(((G49/H49)*100),"")</f>
        <v>0</v>
      </c>
      <c r="G49" s="49">
        <v>0</v>
      </c>
      <c r="H49" s="39">
        <f ca="1">H44</f>
        <v>3214726.0200000005</v>
      </c>
      <c r="I49" s="44" t="s">
        <v>748</v>
      </c>
    </row>
    <row r="50" spans="1:10" ht="41.45" customHeight="1">
      <c r="A50" s="80"/>
      <c r="B50" s="23" t="s">
        <v>6</v>
      </c>
      <c r="C50" s="39">
        <f>IFERROR(((D50/E50)*100),"")</f>
        <v>0</v>
      </c>
      <c r="D50" s="49">
        <v>0</v>
      </c>
      <c r="E50" s="38">
        <f>$D$14</f>
        <v>6429452.0000000019</v>
      </c>
      <c r="F50" s="39">
        <f ca="1">IFERROR(((G50/H50)*100),"")</f>
        <v>0</v>
      </c>
      <c r="G50" s="49">
        <v>0</v>
      </c>
      <c r="H50" s="39">
        <f ca="1">H45</f>
        <v>6429452.0000000019</v>
      </c>
      <c r="I50" s="44" t="s">
        <v>748</v>
      </c>
    </row>
    <row r="51" spans="1:10" ht="15.75">
      <c r="A51" s="75" t="s">
        <v>28</v>
      </c>
      <c r="B51" s="76"/>
      <c r="C51" s="76"/>
      <c r="D51" s="76"/>
      <c r="E51" s="76"/>
      <c r="F51" s="76"/>
      <c r="G51" s="76"/>
      <c r="H51" s="76"/>
      <c r="I51" s="77"/>
      <c r="J51" s="16">
        <v>9</v>
      </c>
    </row>
    <row r="52" spans="1:10" ht="17.25" customHeight="1">
      <c r="A52" s="78" t="s">
        <v>10</v>
      </c>
      <c r="B52" s="78" t="s">
        <v>0</v>
      </c>
      <c r="C52" s="79" t="s">
        <v>11</v>
      </c>
      <c r="D52" s="79"/>
      <c r="E52" s="79"/>
      <c r="F52" s="79" t="s">
        <v>12</v>
      </c>
      <c r="G52" s="79"/>
      <c r="H52" s="79"/>
      <c r="I52" s="61" t="s">
        <v>3</v>
      </c>
    </row>
    <row r="53" spans="1:10" ht="31.9" customHeight="1">
      <c r="A53" s="78"/>
      <c r="B53" s="78"/>
      <c r="C53" s="22" t="s">
        <v>1</v>
      </c>
      <c r="D53" s="22" t="s">
        <v>7</v>
      </c>
      <c r="E53" s="22" t="s">
        <v>8</v>
      </c>
      <c r="F53" s="22" t="s">
        <v>2</v>
      </c>
      <c r="G53" s="22" t="s">
        <v>7</v>
      </c>
      <c r="H53" s="22" t="s">
        <v>8</v>
      </c>
      <c r="I53" s="62"/>
    </row>
    <row r="54" spans="1:10" ht="38.450000000000003" customHeight="1">
      <c r="A54" s="80" t="s">
        <v>29</v>
      </c>
      <c r="B54" s="23" t="s">
        <v>9</v>
      </c>
      <c r="C54" s="39">
        <f>IFERROR(((D54/E54)*100),"")</f>
        <v>0</v>
      </c>
      <c r="D54" s="49">
        <v>0</v>
      </c>
      <c r="E54" s="39">
        <f>$D$12</f>
        <v>3214726.0200000005</v>
      </c>
      <c r="F54" s="39">
        <f ca="1">IFERROR(((G54/H54)*100),"")</f>
        <v>0</v>
      </c>
      <c r="G54" s="49">
        <v>0</v>
      </c>
      <c r="H54" s="39">
        <f ca="1">H49</f>
        <v>3214726.0200000005</v>
      </c>
      <c r="I54" s="44" t="s">
        <v>748</v>
      </c>
    </row>
    <row r="55" spans="1:10" ht="38.450000000000003" customHeight="1">
      <c r="A55" s="80"/>
      <c r="B55" s="23" t="s">
        <v>6</v>
      </c>
      <c r="C55" s="39">
        <f>IFERROR(((D55/E55)*100),"")</f>
        <v>0</v>
      </c>
      <c r="D55" s="49">
        <v>0</v>
      </c>
      <c r="E55" s="38">
        <f>$D$14</f>
        <v>6429452.0000000019</v>
      </c>
      <c r="F55" s="39">
        <f ca="1">IFERROR(((G55/H55)*100),"")</f>
        <v>2.021945260653629</v>
      </c>
      <c r="G55" s="49">
        <v>130000</v>
      </c>
      <c r="H55" s="39">
        <f ca="1">H50</f>
        <v>6429452.0000000019</v>
      </c>
      <c r="I55" s="44" t="s">
        <v>755</v>
      </c>
    </row>
    <row r="56" spans="1:10" ht="15.75">
      <c r="A56" s="75" t="s">
        <v>30</v>
      </c>
      <c r="B56" s="76"/>
      <c r="C56" s="76"/>
      <c r="D56" s="76"/>
      <c r="E56" s="76"/>
      <c r="F56" s="76"/>
      <c r="G56" s="76"/>
      <c r="H56" s="76"/>
      <c r="I56" s="77"/>
      <c r="J56" s="16">
        <v>10</v>
      </c>
    </row>
    <row r="57" spans="1:10" ht="17.25" customHeight="1">
      <c r="A57" s="78" t="s">
        <v>10</v>
      </c>
      <c r="B57" s="78" t="s">
        <v>0</v>
      </c>
      <c r="C57" s="79" t="s">
        <v>11</v>
      </c>
      <c r="D57" s="79"/>
      <c r="E57" s="79"/>
      <c r="F57" s="79" t="s">
        <v>12</v>
      </c>
      <c r="G57" s="79"/>
      <c r="H57" s="79"/>
      <c r="I57" s="61" t="s">
        <v>3</v>
      </c>
    </row>
    <row r="58" spans="1:10" ht="31.9" customHeight="1">
      <c r="A58" s="78"/>
      <c r="B58" s="78"/>
      <c r="C58" s="22" t="s">
        <v>1</v>
      </c>
      <c r="D58" s="22" t="s">
        <v>7</v>
      </c>
      <c r="E58" s="22" t="s">
        <v>8</v>
      </c>
      <c r="F58" s="22" t="s">
        <v>2</v>
      </c>
      <c r="G58" s="22" t="s">
        <v>7</v>
      </c>
      <c r="H58" s="22" t="s">
        <v>8</v>
      </c>
      <c r="I58" s="62"/>
    </row>
    <row r="59" spans="1:10" ht="39.6" customHeight="1">
      <c r="A59" s="80" t="s">
        <v>31</v>
      </c>
      <c r="B59" s="23" t="s">
        <v>9</v>
      </c>
      <c r="C59" s="39">
        <f>IFERROR(((D59/E59)*100),"")</f>
        <v>19.999999875572598</v>
      </c>
      <c r="D59" s="49">
        <v>642945.19999999995</v>
      </c>
      <c r="E59" s="39">
        <f>$D$12</f>
        <v>3214726.0200000005</v>
      </c>
      <c r="F59" s="39">
        <f ca="1">IFERROR(((G59/H59)*100),"")</f>
        <v>0.81064451022796646</v>
      </c>
      <c r="G59" s="49">
        <v>26060</v>
      </c>
      <c r="H59" s="39">
        <f ca="1">H54</f>
        <v>3214726.0200000005</v>
      </c>
      <c r="I59" s="44" t="s">
        <v>749</v>
      </c>
    </row>
    <row r="60" spans="1:10" ht="39.6" customHeight="1">
      <c r="A60" s="80"/>
      <c r="B60" s="23" t="s">
        <v>6</v>
      </c>
      <c r="C60" s="39">
        <f>IFERROR(((D60/E60)*100),"")</f>
        <v>19.999994400766965</v>
      </c>
      <c r="D60" s="49">
        <v>1285890.04</v>
      </c>
      <c r="E60" s="38">
        <f>$D$14</f>
        <v>6429452.0000000019</v>
      </c>
      <c r="F60" s="39">
        <f ca="1">IFERROR(((G60/H60)*100),"")</f>
        <v>21.789689696726867</v>
      </c>
      <c r="G60" s="49">
        <v>1400957.64</v>
      </c>
      <c r="H60" s="39">
        <f ca="1">H55</f>
        <v>6429452.0000000019</v>
      </c>
      <c r="I60" s="44" t="s">
        <v>756</v>
      </c>
    </row>
    <row r="64" spans="1:10"/>
    <row r="66" spans="4:9" hidden="1">
      <c r="D66" s="91" t="s">
        <v>498</v>
      </c>
      <c r="E66" s="91"/>
      <c r="F66" s="91"/>
      <c r="G66" s="91"/>
      <c r="H66" s="91"/>
      <c r="I66" s="91"/>
    </row>
    <row r="67" spans="4:9" ht="42.75" hidden="1">
      <c r="D67" s="90"/>
      <c r="E67" s="90"/>
      <c r="F67" s="26" t="s">
        <v>496</v>
      </c>
      <c r="G67" s="26" t="s">
        <v>8</v>
      </c>
      <c r="H67" s="27" t="s">
        <v>497</v>
      </c>
      <c r="I67" s="27" t="s">
        <v>493</v>
      </c>
    </row>
    <row r="68" spans="4:9" ht="51" hidden="1" customHeight="1">
      <c r="D68" s="90" t="s">
        <v>494</v>
      </c>
      <c r="E68" s="90"/>
      <c r="F68" s="28">
        <f>SUM(G59,G54,G49,G44,G39,G34)</f>
        <v>1668325.55</v>
      </c>
      <c r="G68" s="28">
        <f ca="1">H59</f>
        <v>3214726.0200000005</v>
      </c>
      <c r="H68" s="28">
        <f ca="1">G68-F68</f>
        <v>1546400.4700000004</v>
      </c>
      <c r="I68" s="29" t="str">
        <f ca="1">IF(H68&lt;0,"Monto excedente, favor de verificar",IF(H68&gt;0,"Monto no excedente"," "))</f>
        <v>Monto no excedente</v>
      </c>
    </row>
    <row r="69" spans="4:9" ht="51" hidden="1" customHeight="1">
      <c r="D69" s="90" t="s">
        <v>495</v>
      </c>
      <c r="E69" s="90"/>
      <c r="F69" s="28">
        <f>SUM(G60,G55,G50,G45,G40,G35)</f>
        <v>4629452.0000000009</v>
      </c>
      <c r="G69" s="28">
        <f ca="1">H60</f>
        <v>6429452.0000000019</v>
      </c>
      <c r="H69" s="28">
        <f ca="1">G69-F69</f>
        <v>1800000.0000000009</v>
      </c>
      <c r="I69" s="29" t="str">
        <f ca="1">IF(H69&lt;0,"Monto excedente, favor de verificar",IF(H69&gt;0,"Monto no excedente"," "))</f>
        <v>Monto no excedente</v>
      </c>
    </row>
    <row r="70" spans="4:9"/>
  </sheetData>
  <sheetProtection algorithmName="SHA-512" hashValue="FsBhLWO9KcRdvN9wUkSMnFPwHq9F4fnT7E6E1TfqBON6Ye34DWeBEQukg8r9cS8+RiaUJiK/8OguwYZMfzqfgQ==" saltValue="8oHgtKH7dXyy9oPCvl7FwQ==" spinCount="100000" sheet="1" formatCells="0"/>
  <mergeCells count="77">
    <mergeCell ref="D68:E68"/>
    <mergeCell ref="D69:E69"/>
    <mergeCell ref="D67:E67"/>
    <mergeCell ref="D66:I66"/>
    <mergeCell ref="F23:H23"/>
    <mergeCell ref="A31:I31"/>
    <mergeCell ref="A23:A24"/>
    <mergeCell ref="B23:B24"/>
    <mergeCell ref="C23:E23"/>
    <mergeCell ref="A25:A26"/>
    <mergeCell ref="A34:A35"/>
    <mergeCell ref="A36:I36"/>
    <mergeCell ref="A37:A38"/>
    <mergeCell ref="B37:B38"/>
    <mergeCell ref="C37:E37"/>
    <mergeCell ref="B32:B33"/>
    <mergeCell ref="A39:A40"/>
    <mergeCell ref="F37:H37"/>
    <mergeCell ref="A4:I4"/>
    <mergeCell ref="A5:I5"/>
    <mergeCell ref="A6:I6"/>
    <mergeCell ref="A7:I7"/>
    <mergeCell ref="A22:I22"/>
    <mergeCell ref="A11:A14"/>
    <mergeCell ref="A15:I15"/>
    <mergeCell ref="A8:I8"/>
    <mergeCell ref="A9:A10"/>
    <mergeCell ref="B9:B10"/>
    <mergeCell ref="C9:E9"/>
    <mergeCell ref="F9:H9"/>
    <mergeCell ref="A16:A17"/>
    <mergeCell ref="B16:B17"/>
    <mergeCell ref="A44:A45"/>
    <mergeCell ref="A46:I46"/>
    <mergeCell ref="A47:A48"/>
    <mergeCell ref="B47:B48"/>
    <mergeCell ref="C47:E47"/>
    <mergeCell ref="F47:H47"/>
    <mergeCell ref="A59:A60"/>
    <mergeCell ref="A54:A55"/>
    <mergeCell ref="A56:I56"/>
    <mergeCell ref="A57:A58"/>
    <mergeCell ref="B57:B58"/>
    <mergeCell ref="C57:E57"/>
    <mergeCell ref="F57:H57"/>
    <mergeCell ref="I9:I10"/>
    <mergeCell ref="I16:I17"/>
    <mergeCell ref="I23:I24"/>
    <mergeCell ref="I28:I29"/>
    <mergeCell ref="I32:I33"/>
    <mergeCell ref="A27:I27"/>
    <mergeCell ref="A28:A29"/>
    <mergeCell ref="B28:B29"/>
    <mergeCell ref="C28:E28"/>
    <mergeCell ref="F28:H28"/>
    <mergeCell ref="A18:A21"/>
    <mergeCell ref="C32:E32"/>
    <mergeCell ref="F32:H32"/>
    <mergeCell ref="A32:A33"/>
    <mergeCell ref="C16:E16"/>
    <mergeCell ref="F16:H16"/>
    <mergeCell ref="I37:I38"/>
    <mergeCell ref="I42:I43"/>
    <mergeCell ref="I47:I48"/>
    <mergeCell ref="I52:I53"/>
    <mergeCell ref="I57:I58"/>
    <mergeCell ref="A41:I41"/>
    <mergeCell ref="A42:A43"/>
    <mergeCell ref="B42:B43"/>
    <mergeCell ref="C42:E42"/>
    <mergeCell ref="F42:H42"/>
    <mergeCell ref="A49:A50"/>
    <mergeCell ref="A51:I51"/>
    <mergeCell ref="A52:A53"/>
    <mergeCell ref="B52:B53"/>
    <mergeCell ref="C52:E52"/>
    <mergeCell ref="F52:H52"/>
  </mergeCells>
  <conditionalFormatting sqref="D34 D39 D44 D49 D54 D59">
    <cfRule type="expression" dxfId="14" priority="3">
      <formula>$M$18="Error en la captura"</formula>
    </cfRule>
  </conditionalFormatting>
  <conditionalFormatting sqref="D35 D40 D45 D50 D55 D60">
    <cfRule type="expression" dxfId="13" priority="2">
      <formula>$M$19="Error en la captura"</formula>
    </cfRule>
  </conditionalFormatting>
  <conditionalFormatting sqref="G34 G44 G49 G54 G59">
    <cfRule type="expression" dxfId="12" priority="7">
      <formula>$M$11="Error en la captura"</formula>
    </cfRule>
  </conditionalFormatting>
  <conditionalFormatting sqref="G35">
    <cfRule type="expression" dxfId="11" priority="10">
      <formula>$M$12="Error en la captura"</formula>
    </cfRule>
  </conditionalFormatting>
  <conditionalFormatting sqref="G39">
    <cfRule type="expression" dxfId="10" priority="25">
      <formula>$M$11="Error en la captura"</formula>
    </cfRule>
  </conditionalFormatting>
  <conditionalFormatting sqref="G40">
    <cfRule type="expression" dxfId="9" priority="11">
      <formula>$M$12="Error en la captura"</formula>
    </cfRule>
  </conditionalFormatting>
  <conditionalFormatting sqref="G45">
    <cfRule type="expression" dxfId="8" priority="12">
      <formula>$M$12="Error en la captura"</formula>
    </cfRule>
  </conditionalFormatting>
  <conditionalFormatting sqref="G50">
    <cfRule type="expression" dxfId="7" priority="13">
      <formula>$M$12="Error en la captura"</formula>
    </cfRule>
  </conditionalFormatting>
  <conditionalFormatting sqref="G55">
    <cfRule type="expression" dxfId="6" priority="14">
      <formula>$M$12="Error en la captura"</formula>
    </cfRule>
  </conditionalFormatting>
  <conditionalFormatting sqref="G60">
    <cfRule type="expression" dxfId="5" priority="15">
      <formula>$M$12="Error en la captura"</formula>
    </cfRule>
  </conditionalFormatting>
  <dataValidations disablePrompts="1" count="2">
    <dataValidation type="custom" allowBlank="1" showInputMessage="1" showErrorMessage="1" error="El monto ejercido no puede ser mayor que lo ministrado en el trimestre" sqref="G19:G21">
      <formula1>G19&lt;=G12</formula1>
    </dataValidation>
    <dataValidation type="custom" allowBlank="1" showInputMessage="1" showErrorMessage="1" sqref="D18:D20 G18">
      <formula1>D18&lt;=D11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9" orientation="portrait" r:id="rId1"/>
  <rowBreaks count="1" manualBreakCount="1">
    <brk id="30" max="8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665CEC9F-07B0-4FF1-96C5-C4E8CB1557A4}">
            <xm:f>AND(TODAY()&gt;=Hoja1!$D$3,TODAY()&lt;=Hoja1!$E$3)</xm:f>
            <x14:dxf>
              <fill>
                <patternFill>
                  <bgColor rgb="FFFFFF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19" id="{616B539A-3E4D-4E2A-961D-B569FE4BAA32}">
            <xm:f>AND(TODAY()&gt;=Hoja1!$D$4,TODAY()&lt;=Hoja1!$E$4)</xm:f>
            <x14:dxf>
              <fill>
                <patternFill>
                  <bgColor rgb="FFFFFF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8" id="{39BC4C5C-BA7A-47D9-A3FC-7F7420ECB52D}">
            <xm:f>AND(TODAY()&gt;=Hoja1!$D$5,TODAY()&lt;=Hoja1!$E$5)</xm:f>
            <x14:dxf>
              <fill>
                <patternFill>
                  <bgColor rgb="FFFFFF0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5" id="{84D2B13B-6A42-4179-A52E-C2E807ADD646}">
            <xm:f>AND(TODAY()&gt;=Hoja1!$D$3,TODAY()&lt;=Hoja1!$E$3)</xm:f>
            <x14:dxf>
              <fill>
                <patternFill>
                  <bgColor rgb="FFFFFF00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1" id="{BF3D1AD2-270C-4772-A987-52609B7BA312}">
            <xm:f>AND(TODAY()&gt;=Hoja1!$D$5,TODAY()&lt;=Hoja1!$E$5)</xm:f>
            <x14:dxf>
              <fill>
                <patternFill>
                  <bgColor rgb="FFFFFF00"/>
                </patternFill>
              </fill>
            </x14:dxf>
          </x14:cfRule>
          <xm:sqref>G21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'Monto FAISMUN'!$C$3:$C$219</xm:f>
          </x14:formula1>
          <xm:sqref>A2:A3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baseColWidth="10" defaultColWidth="0" defaultRowHeight="15" zeroHeight="1"/>
  <cols>
    <col min="1" max="1" width="2" bestFit="1" customWidth="1"/>
    <col min="2" max="2" width="101.5703125" customWidth="1"/>
    <col min="3" max="16384" width="11.5703125" hidden="1"/>
  </cols>
  <sheetData>
    <row r="1" spans="1:2">
      <c r="A1" s="94" t="s">
        <v>729</v>
      </c>
      <c r="B1" s="94"/>
    </row>
    <row r="2" spans="1:2">
      <c r="A2" s="36">
        <v>1</v>
      </c>
      <c r="B2" s="35" t="s">
        <v>730</v>
      </c>
    </row>
    <row r="3" spans="1:2">
      <c r="A3" s="36">
        <v>2</v>
      </c>
      <c r="B3" s="35" t="s">
        <v>733</v>
      </c>
    </row>
    <row r="4" spans="1:2" ht="30">
      <c r="A4" s="36">
        <v>3</v>
      </c>
      <c r="B4" s="35" t="s">
        <v>731</v>
      </c>
    </row>
    <row r="5" spans="1:2" ht="45">
      <c r="A5" s="36">
        <v>4</v>
      </c>
      <c r="B5" s="35" t="s">
        <v>732</v>
      </c>
    </row>
    <row r="6" spans="1:2" hidden="1">
      <c r="A6" s="34"/>
    </row>
  </sheetData>
  <sheetProtection algorithmName="SHA-512" hashValue="Ylamms44YeKRYu9DsBL3ixlYe7K8xOLMe/tl6C4logI9CD98Srhdy1X+cHhbmIxhkO3L36KX1qdBfCi04hhuaA==" saltValue="3DUGwq5AxzPlEBFWWV9InA==" spinCount="100000" sheet="1" objects="1" scenarios="1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7"/>
  <sheetViews>
    <sheetView workbookViewId="0">
      <selection activeCell="G24" sqref="G24"/>
    </sheetView>
  </sheetViews>
  <sheetFormatPr baseColWidth="10" defaultRowHeight="15"/>
  <cols>
    <col min="3" max="3" width="17.5703125" bestFit="1" customWidth="1"/>
  </cols>
  <sheetData>
    <row r="2" spans="3:12">
      <c r="D2" t="s">
        <v>723</v>
      </c>
      <c r="E2" t="s">
        <v>724</v>
      </c>
    </row>
    <row r="3" spans="3:12">
      <c r="C3" t="s">
        <v>499</v>
      </c>
      <c r="D3" s="14">
        <v>45658</v>
      </c>
      <c r="E3" s="14">
        <v>45747</v>
      </c>
      <c r="G3" s="14"/>
    </row>
    <row r="4" spans="3:12">
      <c r="C4" t="s">
        <v>500</v>
      </c>
      <c r="D4" s="14">
        <v>45748</v>
      </c>
      <c r="E4" s="14">
        <v>45838</v>
      </c>
      <c r="G4" s="14"/>
    </row>
    <row r="5" spans="3:12">
      <c r="C5" t="s">
        <v>501</v>
      </c>
      <c r="D5" s="14">
        <v>45839</v>
      </c>
      <c r="E5" s="14">
        <v>45923</v>
      </c>
      <c r="G5" s="14"/>
    </row>
    <row r="6" spans="3:12">
      <c r="C6" t="s">
        <v>502</v>
      </c>
      <c r="D6" s="14">
        <v>45931</v>
      </c>
      <c r="E6" s="14">
        <v>46014</v>
      </c>
      <c r="G6" s="14"/>
    </row>
    <row r="14" spans="3:12">
      <c r="K14" s="14">
        <v>45658</v>
      </c>
      <c r="L14" s="14">
        <v>45747</v>
      </c>
    </row>
    <row r="15" spans="3:12">
      <c r="K15" s="14">
        <v>45748</v>
      </c>
      <c r="L15" s="14">
        <v>45838</v>
      </c>
    </row>
    <row r="16" spans="3:12">
      <c r="K16" s="14">
        <v>45839</v>
      </c>
      <c r="L16" s="14">
        <v>45930</v>
      </c>
    </row>
    <row r="17" spans="11:12">
      <c r="K17" s="14">
        <v>45931</v>
      </c>
      <c r="L17" s="14">
        <v>46022</v>
      </c>
    </row>
  </sheetData>
  <sheetProtection algorithmName="SHA-512" hashValue="0yRi/L5ngm5CnoLPIaPKKnniU87GBcFcjSsXmX1f7hLOp1vCIkVEH+cfTUMPpTENFe4B5TGNNlFxCeTns++NAg==" saltValue="mXpuU8tbzvMk9ZVmN/GSC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workbookViewId="0">
      <pane xSplit="3" ySplit="1" topLeftCell="D2" activePane="bottomRight" state="frozen"/>
      <selection activeCell="S4" sqref="S4"/>
      <selection pane="topRight" activeCell="S4" sqref="S4"/>
      <selection pane="bottomLeft" activeCell="S4" sqref="S4"/>
      <selection pane="bottomRight" activeCell="S4" sqref="S4"/>
    </sheetView>
  </sheetViews>
  <sheetFormatPr baseColWidth="10" defaultRowHeight="15"/>
  <sheetData>
    <row r="1" spans="1:17" ht="45">
      <c r="A1" s="2" t="s">
        <v>35</v>
      </c>
      <c r="B1" s="2" t="s">
        <v>36</v>
      </c>
      <c r="C1" s="2" t="s">
        <v>37</v>
      </c>
      <c r="D1" s="2" t="s">
        <v>37</v>
      </c>
      <c r="E1" s="3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</row>
    <row r="2" spans="1:17">
      <c r="A2" s="5"/>
      <c r="B2" s="5"/>
      <c r="C2" s="5"/>
      <c r="D2" s="5"/>
      <c r="E2" s="5"/>
      <c r="F2" s="11">
        <f>F221</f>
        <v>1</v>
      </c>
      <c r="G2" s="11">
        <f t="shared" ref="G2:Q2" si="0">G221</f>
        <v>1</v>
      </c>
      <c r="H2" s="11">
        <f t="shared" si="0"/>
        <v>1</v>
      </c>
      <c r="I2" s="11">
        <f t="shared" si="0"/>
        <v>2</v>
      </c>
      <c r="J2" s="11">
        <f t="shared" si="0"/>
        <v>2</v>
      </c>
      <c r="K2" s="11">
        <f t="shared" si="0"/>
        <v>2</v>
      </c>
      <c r="L2" s="11">
        <f t="shared" si="0"/>
        <v>3</v>
      </c>
      <c r="M2" s="11">
        <f t="shared" si="0"/>
        <v>3</v>
      </c>
      <c r="N2" s="11">
        <f t="shared" si="0"/>
        <v>3</v>
      </c>
      <c r="O2" s="11">
        <f t="shared" si="0"/>
        <v>4</v>
      </c>
      <c r="P2" s="11">
        <f t="shared" si="0"/>
        <v>4</v>
      </c>
      <c r="Q2" s="11">
        <f t="shared" si="0"/>
        <v>4</v>
      </c>
    </row>
    <row r="3" spans="1:17">
      <c r="A3" s="6" t="s">
        <v>505</v>
      </c>
      <c r="B3" s="6" t="s">
        <v>51</v>
      </c>
      <c r="C3" s="7" t="s">
        <v>52</v>
      </c>
      <c r="D3" s="7" t="s">
        <v>52</v>
      </c>
      <c r="E3" s="8">
        <f>SUM(F3:Q3)</f>
        <v>87406604.00000003</v>
      </c>
      <c r="F3" s="9">
        <v>9712925.1799999997</v>
      </c>
      <c r="G3" s="9">
        <v>8632630.9800000004</v>
      </c>
      <c r="H3" s="9">
        <v>8632630.9800000004</v>
      </c>
      <c r="I3" s="9">
        <v>8632630.9800000004</v>
      </c>
      <c r="J3" s="9">
        <v>8632630.9800000004</v>
      </c>
      <c r="K3" s="9">
        <v>8632630.9800000004</v>
      </c>
      <c r="L3" s="9">
        <v>8632630.9800000004</v>
      </c>
      <c r="M3" s="9">
        <v>8632630.9800000004</v>
      </c>
      <c r="N3" s="9">
        <v>8632630.9800000004</v>
      </c>
      <c r="O3" s="9">
        <v>8632630.9800000004</v>
      </c>
      <c r="P3" s="9">
        <v>0</v>
      </c>
      <c r="Q3" s="9">
        <v>0</v>
      </c>
    </row>
    <row r="4" spans="1:17">
      <c r="A4" s="6" t="s">
        <v>506</v>
      </c>
      <c r="B4" s="6" t="s">
        <v>53</v>
      </c>
      <c r="C4" s="7" t="s">
        <v>54</v>
      </c>
      <c r="D4" s="7" t="s">
        <v>54</v>
      </c>
      <c r="E4" s="8">
        <f t="shared" ref="E4:E67" si="1">SUM(F4:Q4)</f>
        <v>15812805.000000002</v>
      </c>
      <c r="F4" s="9">
        <v>1757173.77</v>
      </c>
      <c r="G4" s="9">
        <v>1561736.8</v>
      </c>
      <c r="H4" s="9">
        <v>1561736.8</v>
      </c>
      <c r="I4" s="9">
        <v>1561736.8</v>
      </c>
      <c r="J4" s="9">
        <v>1561736.8</v>
      </c>
      <c r="K4" s="9">
        <v>1561736.8</v>
      </c>
      <c r="L4" s="9">
        <v>1561736.8</v>
      </c>
      <c r="M4" s="9">
        <v>1561736.8</v>
      </c>
      <c r="N4" s="9">
        <v>1561736.8</v>
      </c>
      <c r="O4" s="9">
        <v>1561736.83</v>
      </c>
      <c r="P4" s="9">
        <v>0</v>
      </c>
      <c r="Q4" s="9">
        <v>0</v>
      </c>
    </row>
    <row r="5" spans="1:17">
      <c r="A5" s="6" t="s">
        <v>507</v>
      </c>
      <c r="B5" s="6" t="s">
        <v>55</v>
      </c>
      <c r="C5" s="7" t="s">
        <v>56</v>
      </c>
      <c r="D5" s="7" t="s">
        <v>56</v>
      </c>
      <c r="E5" s="8">
        <f t="shared" si="1"/>
        <v>51993982.000000007</v>
      </c>
      <c r="F5" s="9">
        <v>5777751.7300000004</v>
      </c>
      <c r="G5" s="9">
        <v>5135136.7</v>
      </c>
      <c r="H5" s="9">
        <v>5135136.7</v>
      </c>
      <c r="I5" s="9">
        <v>5135136.7</v>
      </c>
      <c r="J5" s="9">
        <v>5135136.7</v>
      </c>
      <c r="K5" s="9">
        <v>5135136.7</v>
      </c>
      <c r="L5" s="9">
        <v>5135136.7</v>
      </c>
      <c r="M5" s="9">
        <v>5135136.7</v>
      </c>
      <c r="N5" s="9">
        <v>5135136.7</v>
      </c>
      <c r="O5" s="9">
        <v>5135136.67</v>
      </c>
      <c r="P5" s="9">
        <v>0</v>
      </c>
      <c r="Q5" s="9">
        <v>0</v>
      </c>
    </row>
    <row r="6" spans="1:17">
      <c r="A6" s="6" t="s">
        <v>508</v>
      </c>
      <c r="B6" s="6" t="s">
        <v>57</v>
      </c>
      <c r="C6" s="7" t="s">
        <v>58</v>
      </c>
      <c r="D6" s="7" t="s">
        <v>58</v>
      </c>
      <c r="E6" s="8">
        <f t="shared" si="1"/>
        <v>69018749</v>
      </c>
      <c r="F6" s="9">
        <v>7669602.9199999999</v>
      </c>
      <c r="G6" s="9">
        <v>6816571.79</v>
      </c>
      <c r="H6" s="9">
        <v>6816571.79</v>
      </c>
      <c r="I6" s="9">
        <v>6816571.79</v>
      </c>
      <c r="J6" s="9">
        <v>6816571.79</v>
      </c>
      <c r="K6" s="9">
        <v>6816571.79</v>
      </c>
      <c r="L6" s="9">
        <v>6816571.79</v>
      </c>
      <c r="M6" s="9">
        <v>6816571.79</v>
      </c>
      <c r="N6" s="9">
        <v>6816571.79</v>
      </c>
      <c r="O6" s="9">
        <v>6816571.7599999998</v>
      </c>
      <c r="P6" s="9">
        <v>0</v>
      </c>
      <c r="Q6" s="9">
        <v>0</v>
      </c>
    </row>
    <row r="7" spans="1:17">
      <c r="A7" s="6" t="s">
        <v>509</v>
      </c>
      <c r="B7" s="6" t="s">
        <v>59</v>
      </c>
      <c r="C7" s="7" t="s">
        <v>60</v>
      </c>
      <c r="D7" s="7" t="s">
        <v>60</v>
      </c>
      <c r="E7" s="8">
        <f t="shared" si="1"/>
        <v>10537361.000000002</v>
      </c>
      <c r="F7" s="9">
        <v>1170948.1200000001</v>
      </c>
      <c r="G7" s="9">
        <v>1040712.54</v>
      </c>
      <c r="H7" s="9">
        <v>1040712.54</v>
      </c>
      <c r="I7" s="9">
        <v>1040712.54</v>
      </c>
      <c r="J7" s="9">
        <v>1040712.54</v>
      </c>
      <c r="K7" s="9">
        <v>1040712.54</v>
      </c>
      <c r="L7" s="9">
        <v>1040712.54</v>
      </c>
      <c r="M7" s="9">
        <v>1040712.54</v>
      </c>
      <c r="N7" s="9">
        <v>1040712.54</v>
      </c>
      <c r="O7" s="9">
        <v>1040712.56</v>
      </c>
      <c r="P7" s="9">
        <v>0</v>
      </c>
      <c r="Q7" s="9">
        <v>0</v>
      </c>
    </row>
    <row r="8" spans="1:17">
      <c r="A8" s="6" t="s">
        <v>510</v>
      </c>
      <c r="B8" s="6" t="s">
        <v>61</v>
      </c>
      <c r="C8" s="7" t="s">
        <v>62</v>
      </c>
      <c r="D8" s="7" t="s">
        <v>62</v>
      </c>
      <c r="E8" s="8">
        <f t="shared" si="1"/>
        <v>35982763</v>
      </c>
      <c r="F8" s="9">
        <v>3998529.5</v>
      </c>
      <c r="G8" s="9">
        <v>3553803.72</v>
      </c>
      <c r="H8" s="9">
        <v>3553803.72</v>
      </c>
      <c r="I8" s="9">
        <v>3553803.72</v>
      </c>
      <c r="J8" s="9">
        <v>3553803.72</v>
      </c>
      <c r="K8" s="9">
        <v>3553803.72</v>
      </c>
      <c r="L8" s="9">
        <v>3553803.72</v>
      </c>
      <c r="M8" s="9">
        <v>3553803.72</v>
      </c>
      <c r="N8" s="9">
        <v>3553803.72</v>
      </c>
      <c r="O8" s="9">
        <v>3553803.74</v>
      </c>
      <c r="P8" s="9">
        <v>0</v>
      </c>
      <c r="Q8" s="9">
        <v>0</v>
      </c>
    </row>
    <row r="9" spans="1:17">
      <c r="A9" s="6" t="s">
        <v>511</v>
      </c>
      <c r="B9" s="6" t="s">
        <v>63</v>
      </c>
      <c r="C9" s="7" t="s">
        <v>64</v>
      </c>
      <c r="D9" s="7" t="s">
        <v>64</v>
      </c>
      <c r="E9" s="8">
        <f t="shared" si="1"/>
        <v>12419408</v>
      </c>
      <c r="F9" s="9">
        <v>1380087.72</v>
      </c>
      <c r="G9" s="9">
        <v>1226591.1399999999</v>
      </c>
      <c r="H9" s="9">
        <v>1226591.1399999999</v>
      </c>
      <c r="I9" s="9">
        <v>1226591.1399999999</v>
      </c>
      <c r="J9" s="9">
        <v>1226591.1399999999</v>
      </c>
      <c r="K9" s="9">
        <v>1226591.1399999999</v>
      </c>
      <c r="L9" s="9">
        <v>1226591.1399999999</v>
      </c>
      <c r="M9" s="9">
        <v>1226591.1399999999</v>
      </c>
      <c r="N9" s="9">
        <v>1226591.1399999999</v>
      </c>
      <c r="O9" s="9">
        <v>1226591.1599999999</v>
      </c>
      <c r="P9" s="9">
        <v>0</v>
      </c>
      <c r="Q9" s="9">
        <v>0</v>
      </c>
    </row>
    <row r="10" spans="1:17" ht="22.5">
      <c r="A10" s="6" t="s">
        <v>512</v>
      </c>
      <c r="B10" s="6" t="s">
        <v>65</v>
      </c>
      <c r="C10" s="7" t="s">
        <v>66</v>
      </c>
      <c r="D10" s="7" t="s">
        <v>66</v>
      </c>
      <c r="E10" s="8">
        <f t="shared" si="1"/>
        <v>13118887</v>
      </c>
      <c r="F10" s="9">
        <v>1457816.25</v>
      </c>
      <c r="G10" s="9">
        <v>1295674.53</v>
      </c>
      <c r="H10" s="9">
        <v>1295674.53</v>
      </c>
      <c r="I10" s="9">
        <v>1295674.53</v>
      </c>
      <c r="J10" s="9">
        <v>1295674.53</v>
      </c>
      <c r="K10" s="9">
        <v>1295674.53</v>
      </c>
      <c r="L10" s="9">
        <v>1295674.53</v>
      </c>
      <c r="M10" s="9">
        <v>1295674.53</v>
      </c>
      <c r="N10" s="9">
        <v>1295674.53</v>
      </c>
      <c r="O10" s="9">
        <v>1295674.51</v>
      </c>
      <c r="P10" s="9">
        <v>0</v>
      </c>
      <c r="Q10" s="9">
        <v>0</v>
      </c>
    </row>
    <row r="11" spans="1:17" ht="22.5">
      <c r="A11" s="6" t="s">
        <v>513</v>
      </c>
      <c r="B11" s="6" t="s">
        <v>67</v>
      </c>
      <c r="C11" s="7" t="s">
        <v>68</v>
      </c>
      <c r="D11" s="7" t="s">
        <v>68</v>
      </c>
      <c r="E11" s="8">
        <f t="shared" si="1"/>
        <v>8548729</v>
      </c>
      <c r="F11" s="9">
        <v>949964.43</v>
      </c>
      <c r="G11" s="9">
        <v>844307.17</v>
      </c>
      <c r="H11" s="9">
        <v>844307.17</v>
      </c>
      <c r="I11" s="9">
        <v>844307.17</v>
      </c>
      <c r="J11" s="9">
        <v>844307.17</v>
      </c>
      <c r="K11" s="9">
        <v>844307.17</v>
      </c>
      <c r="L11" s="9">
        <v>844307.17</v>
      </c>
      <c r="M11" s="9">
        <v>844307.17</v>
      </c>
      <c r="N11" s="9">
        <v>844307.17</v>
      </c>
      <c r="O11" s="9">
        <v>844307.21</v>
      </c>
      <c r="P11" s="9">
        <v>0</v>
      </c>
      <c r="Q11" s="9">
        <v>0</v>
      </c>
    </row>
    <row r="12" spans="1:17">
      <c r="A12" s="6" t="s">
        <v>514</v>
      </c>
      <c r="B12" s="6" t="s">
        <v>69</v>
      </c>
      <c r="C12" s="7" t="s">
        <v>70</v>
      </c>
      <c r="D12" s="7" t="s">
        <v>70</v>
      </c>
      <c r="E12" s="8">
        <f t="shared" si="1"/>
        <v>176092545.99999997</v>
      </c>
      <c r="F12" s="9">
        <v>19568014.84</v>
      </c>
      <c r="G12" s="9">
        <v>17391614.579999998</v>
      </c>
      <c r="H12" s="9">
        <v>17391614.579999998</v>
      </c>
      <c r="I12" s="9">
        <v>17391614.579999998</v>
      </c>
      <c r="J12" s="9">
        <v>17391614.579999998</v>
      </c>
      <c r="K12" s="9">
        <v>17391614.579999998</v>
      </c>
      <c r="L12" s="9">
        <v>17391614.579999998</v>
      </c>
      <c r="M12" s="9">
        <v>17391614.579999998</v>
      </c>
      <c r="N12" s="9">
        <v>17391614.579999998</v>
      </c>
      <c r="O12" s="9">
        <v>17391614.52</v>
      </c>
      <c r="P12" s="9">
        <v>0</v>
      </c>
      <c r="Q12" s="9">
        <v>0</v>
      </c>
    </row>
    <row r="13" spans="1:17" ht="22.5">
      <c r="A13" s="6" t="s">
        <v>515</v>
      </c>
      <c r="B13" s="6" t="s">
        <v>71</v>
      </c>
      <c r="C13" s="7" t="s">
        <v>72</v>
      </c>
      <c r="D13" s="7" t="s">
        <v>72</v>
      </c>
      <c r="E13" s="8">
        <f t="shared" si="1"/>
        <v>7664054</v>
      </c>
      <c r="F13" s="9">
        <v>851656.28</v>
      </c>
      <c r="G13" s="9">
        <v>756933.08</v>
      </c>
      <c r="H13" s="9">
        <v>756933.08</v>
      </c>
      <c r="I13" s="9">
        <v>756933.08</v>
      </c>
      <c r="J13" s="9">
        <v>756933.08</v>
      </c>
      <c r="K13" s="9">
        <v>756933.08</v>
      </c>
      <c r="L13" s="9">
        <v>756933.08</v>
      </c>
      <c r="M13" s="9">
        <v>756933.08</v>
      </c>
      <c r="N13" s="9">
        <v>756933.08</v>
      </c>
      <c r="O13" s="9">
        <v>756933.08</v>
      </c>
      <c r="P13" s="9">
        <v>0</v>
      </c>
      <c r="Q13" s="9">
        <v>0</v>
      </c>
    </row>
    <row r="14" spans="1:17">
      <c r="A14" s="6" t="s">
        <v>516</v>
      </c>
      <c r="B14" s="6" t="s">
        <v>73</v>
      </c>
      <c r="C14" s="7" t="s">
        <v>74</v>
      </c>
      <c r="D14" s="7" t="s">
        <v>74</v>
      </c>
      <c r="E14" s="8">
        <f t="shared" si="1"/>
        <v>16332044.000000004</v>
      </c>
      <c r="F14" s="9">
        <v>1814873.41</v>
      </c>
      <c r="G14" s="9">
        <v>1613018.96</v>
      </c>
      <c r="H14" s="9">
        <v>1613018.96</v>
      </c>
      <c r="I14" s="9">
        <v>1613018.96</v>
      </c>
      <c r="J14" s="9">
        <v>1613018.96</v>
      </c>
      <c r="K14" s="9">
        <v>1613018.96</v>
      </c>
      <c r="L14" s="9">
        <v>1613018.96</v>
      </c>
      <c r="M14" s="9">
        <v>1613018.96</v>
      </c>
      <c r="N14" s="9">
        <v>1613018.96</v>
      </c>
      <c r="O14" s="9">
        <v>1613018.91</v>
      </c>
      <c r="P14" s="9">
        <v>0</v>
      </c>
      <c r="Q14" s="9">
        <v>0</v>
      </c>
    </row>
    <row r="15" spans="1:17">
      <c r="A15" s="6" t="s">
        <v>517</v>
      </c>
      <c r="B15" s="6" t="s">
        <v>75</v>
      </c>
      <c r="C15" s="7" t="s">
        <v>76</v>
      </c>
      <c r="D15" s="7" t="s">
        <v>76</v>
      </c>
      <c r="E15" s="8">
        <f t="shared" si="1"/>
        <v>27792002.000000007</v>
      </c>
      <c r="F15" s="9">
        <v>3088343.71</v>
      </c>
      <c r="G15" s="9">
        <v>2744850.92</v>
      </c>
      <c r="H15" s="9">
        <v>2744850.92</v>
      </c>
      <c r="I15" s="9">
        <v>2744850.92</v>
      </c>
      <c r="J15" s="9">
        <v>2744850.92</v>
      </c>
      <c r="K15" s="9">
        <v>2744850.92</v>
      </c>
      <c r="L15" s="9">
        <v>2744850.92</v>
      </c>
      <c r="M15" s="9">
        <v>2744850.92</v>
      </c>
      <c r="N15" s="9">
        <v>2744850.92</v>
      </c>
      <c r="O15" s="9">
        <v>2744850.93</v>
      </c>
      <c r="P15" s="9">
        <v>0</v>
      </c>
      <c r="Q15" s="9">
        <v>0</v>
      </c>
    </row>
    <row r="16" spans="1:17">
      <c r="A16" s="6" t="s">
        <v>518</v>
      </c>
      <c r="B16" s="6" t="s">
        <v>77</v>
      </c>
      <c r="C16" s="7" t="s">
        <v>78</v>
      </c>
      <c r="D16" s="7" t="s">
        <v>78</v>
      </c>
      <c r="E16" s="8">
        <f t="shared" si="1"/>
        <v>14499892.999999996</v>
      </c>
      <c r="F16" s="9">
        <v>1611278.43</v>
      </c>
      <c r="G16" s="9">
        <v>1432068.29</v>
      </c>
      <c r="H16" s="9">
        <v>1432068.29</v>
      </c>
      <c r="I16" s="9">
        <v>1432068.29</v>
      </c>
      <c r="J16" s="9">
        <v>1432068.29</v>
      </c>
      <c r="K16" s="9">
        <v>1432068.29</v>
      </c>
      <c r="L16" s="9">
        <v>1432068.29</v>
      </c>
      <c r="M16" s="9">
        <v>1432068.29</v>
      </c>
      <c r="N16" s="9">
        <v>1432068.29</v>
      </c>
      <c r="O16" s="9">
        <v>1432068.25</v>
      </c>
      <c r="P16" s="9">
        <v>0</v>
      </c>
      <c r="Q16" s="9">
        <v>0</v>
      </c>
    </row>
    <row r="17" spans="1:17">
      <c r="A17" s="6" t="s">
        <v>519</v>
      </c>
      <c r="B17" s="6" t="s">
        <v>79</v>
      </c>
      <c r="C17" s="7" t="s">
        <v>80</v>
      </c>
      <c r="D17" s="7" t="s">
        <v>80</v>
      </c>
      <c r="E17" s="8">
        <f t="shared" si="1"/>
        <v>74173591.999999985</v>
      </c>
      <c r="F17" s="9">
        <v>8242426.96</v>
      </c>
      <c r="G17" s="9">
        <v>7325685.0099999998</v>
      </c>
      <c r="H17" s="9">
        <v>7325685.0099999998</v>
      </c>
      <c r="I17" s="9">
        <v>7325685.0099999998</v>
      </c>
      <c r="J17" s="9">
        <v>7325685.0099999998</v>
      </c>
      <c r="K17" s="9">
        <v>7325685.0099999998</v>
      </c>
      <c r="L17" s="9">
        <v>7325685.0099999998</v>
      </c>
      <c r="M17" s="9">
        <v>7325685.0099999998</v>
      </c>
      <c r="N17" s="9">
        <v>7325685.0099999998</v>
      </c>
      <c r="O17" s="9">
        <v>7325684.96</v>
      </c>
      <c r="P17" s="9">
        <v>0</v>
      </c>
      <c r="Q17" s="9">
        <v>0</v>
      </c>
    </row>
    <row r="18" spans="1:17">
      <c r="A18" s="6" t="s">
        <v>520</v>
      </c>
      <c r="B18" s="6" t="s">
        <v>81</v>
      </c>
      <c r="C18" s="7" t="s">
        <v>82</v>
      </c>
      <c r="D18" s="7" t="s">
        <v>82</v>
      </c>
      <c r="E18" s="8">
        <f t="shared" si="1"/>
        <v>14694175</v>
      </c>
      <c r="F18" s="9">
        <v>1632867.72</v>
      </c>
      <c r="G18" s="9">
        <v>1451256.36</v>
      </c>
      <c r="H18" s="9">
        <v>1451256.36</v>
      </c>
      <c r="I18" s="9">
        <v>1451256.36</v>
      </c>
      <c r="J18" s="9">
        <v>1451256.36</v>
      </c>
      <c r="K18" s="9">
        <v>1451256.36</v>
      </c>
      <c r="L18" s="9">
        <v>1451256.36</v>
      </c>
      <c r="M18" s="9">
        <v>1451256.36</v>
      </c>
      <c r="N18" s="9">
        <v>1451256.36</v>
      </c>
      <c r="O18" s="9">
        <v>1451256.4</v>
      </c>
      <c r="P18" s="9">
        <v>0</v>
      </c>
      <c r="Q18" s="9">
        <v>0</v>
      </c>
    </row>
    <row r="19" spans="1:17">
      <c r="A19" s="6" t="s">
        <v>521</v>
      </c>
      <c r="B19" s="6" t="s">
        <v>83</v>
      </c>
      <c r="C19" s="7" t="s">
        <v>84</v>
      </c>
      <c r="D19" s="7" t="s">
        <v>84</v>
      </c>
      <c r="E19" s="8">
        <f t="shared" si="1"/>
        <v>56356209</v>
      </c>
      <c r="F19" s="9">
        <v>6262497.5300000003</v>
      </c>
      <c r="G19" s="9">
        <v>5565967.9400000004</v>
      </c>
      <c r="H19" s="9">
        <v>5565967.9400000004</v>
      </c>
      <c r="I19" s="9">
        <v>5565967.9400000004</v>
      </c>
      <c r="J19" s="9">
        <v>5565967.9400000004</v>
      </c>
      <c r="K19" s="9">
        <v>5565967.9400000004</v>
      </c>
      <c r="L19" s="9">
        <v>5565967.9400000004</v>
      </c>
      <c r="M19" s="9">
        <v>5565967.9400000004</v>
      </c>
      <c r="N19" s="9">
        <v>5565967.9400000004</v>
      </c>
      <c r="O19" s="9">
        <v>5565967.9500000002</v>
      </c>
      <c r="P19" s="9">
        <v>0</v>
      </c>
      <c r="Q19" s="9">
        <v>0</v>
      </c>
    </row>
    <row r="20" spans="1:17">
      <c r="A20" s="6" t="s">
        <v>522</v>
      </c>
      <c r="B20" s="6" t="s">
        <v>85</v>
      </c>
      <c r="C20" s="7" t="s">
        <v>86</v>
      </c>
      <c r="D20" s="7" t="s">
        <v>86</v>
      </c>
      <c r="E20" s="8">
        <f t="shared" si="1"/>
        <v>12267768.000000004</v>
      </c>
      <c r="F20" s="9">
        <v>1363236.96</v>
      </c>
      <c r="G20" s="9">
        <v>1211614.56</v>
      </c>
      <c r="H20" s="9">
        <v>1211614.56</v>
      </c>
      <c r="I20" s="9">
        <v>1211614.56</v>
      </c>
      <c r="J20" s="9">
        <v>1211614.56</v>
      </c>
      <c r="K20" s="9">
        <v>1211614.56</v>
      </c>
      <c r="L20" s="9">
        <v>1211614.56</v>
      </c>
      <c r="M20" s="9">
        <v>1211614.56</v>
      </c>
      <c r="N20" s="9">
        <v>1211614.56</v>
      </c>
      <c r="O20" s="9">
        <v>1211614.56</v>
      </c>
      <c r="P20" s="9">
        <v>0</v>
      </c>
      <c r="Q20" s="9">
        <v>0</v>
      </c>
    </row>
    <row r="21" spans="1:17">
      <c r="A21" s="6" t="s">
        <v>523</v>
      </c>
      <c r="B21" s="6" t="s">
        <v>87</v>
      </c>
      <c r="C21" s="7" t="s">
        <v>88</v>
      </c>
      <c r="D21" s="7" t="s">
        <v>88</v>
      </c>
      <c r="E21" s="8">
        <f t="shared" si="1"/>
        <v>103727779</v>
      </c>
      <c r="F21" s="9">
        <v>11526590.789999999</v>
      </c>
      <c r="G21" s="9">
        <v>10244576.470000001</v>
      </c>
      <c r="H21" s="9">
        <v>10244576.470000001</v>
      </c>
      <c r="I21" s="9">
        <v>10244576.470000001</v>
      </c>
      <c r="J21" s="9">
        <v>10244576.470000001</v>
      </c>
      <c r="K21" s="9">
        <v>10244576.470000001</v>
      </c>
      <c r="L21" s="9">
        <v>10244576.470000001</v>
      </c>
      <c r="M21" s="9">
        <v>10244576.470000001</v>
      </c>
      <c r="N21" s="9">
        <v>10244576.470000001</v>
      </c>
      <c r="O21" s="9">
        <v>10244576.449999999</v>
      </c>
      <c r="P21" s="9">
        <v>0</v>
      </c>
      <c r="Q21" s="9">
        <v>0</v>
      </c>
    </row>
    <row r="22" spans="1:17" ht="22.5">
      <c r="A22" s="6" t="s">
        <v>524</v>
      </c>
      <c r="B22" s="6" t="s">
        <v>89</v>
      </c>
      <c r="C22" s="7" t="s">
        <v>90</v>
      </c>
      <c r="D22" s="7" t="s">
        <v>90</v>
      </c>
      <c r="E22" s="8">
        <f t="shared" si="1"/>
        <v>11709338.000000002</v>
      </c>
      <c r="F22" s="9">
        <v>1301182.28</v>
      </c>
      <c r="G22" s="9">
        <v>1156461.75</v>
      </c>
      <c r="H22" s="9">
        <v>1156461.75</v>
      </c>
      <c r="I22" s="9">
        <v>1156461.75</v>
      </c>
      <c r="J22" s="9">
        <v>1156461.75</v>
      </c>
      <c r="K22" s="9">
        <v>1156461.75</v>
      </c>
      <c r="L22" s="9">
        <v>1156461.75</v>
      </c>
      <c r="M22" s="9">
        <v>1156461.75</v>
      </c>
      <c r="N22" s="9">
        <v>1156461.75</v>
      </c>
      <c r="O22" s="9">
        <v>1156461.72</v>
      </c>
      <c r="P22" s="9">
        <v>0</v>
      </c>
      <c r="Q22" s="9">
        <v>0</v>
      </c>
    </row>
    <row r="23" spans="1:17">
      <c r="A23" s="6" t="s">
        <v>525</v>
      </c>
      <c r="B23" s="6" t="s">
        <v>91</v>
      </c>
      <c r="C23" s="7" t="s">
        <v>92</v>
      </c>
      <c r="D23" s="7" t="s">
        <v>92</v>
      </c>
      <c r="E23" s="8">
        <f t="shared" si="1"/>
        <v>5689309</v>
      </c>
      <c r="F23" s="9">
        <v>632215.76</v>
      </c>
      <c r="G23" s="9">
        <v>561899.25</v>
      </c>
      <c r="H23" s="9">
        <v>561899.25</v>
      </c>
      <c r="I23" s="9">
        <v>561899.25</v>
      </c>
      <c r="J23" s="9">
        <v>561899.25</v>
      </c>
      <c r="K23" s="9">
        <v>561899.25</v>
      </c>
      <c r="L23" s="9">
        <v>561899.25</v>
      </c>
      <c r="M23" s="9">
        <v>561899.25</v>
      </c>
      <c r="N23" s="9">
        <v>561899.25</v>
      </c>
      <c r="O23" s="9">
        <v>561899.24</v>
      </c>
      <c r="P23" s="9">
        <v>0</v>
      </c>
      <c r="Q23" s="9">
        <v>0</v>
      </c>
    </row>
    <row r="24" spans="1:17" ht="22.5">
      <c r="A24" s="6" t="s">
        <v>526</v>
      </c>
      <c r="B24" s="6" t="s">
        <v>93</v>
      </c>
      <c r="C24" s="7" t="s">
        <v>94</v>
      </c>
      <c r="D24" s="7" t="s">
        <v>94</v>
      </c>
      <c r="E24" s="8">
        <f t="shared" si="1"/>
        <v>28920349.999999996</v>
      </c>
      <c r="F24" s="9">
        <v>3213729.66</v>
      </c>
      <c r="G24" s="9">
        <v>2856291.15</v>
      </c>
      <c r="H24" s="9">
        <v>2856291.15</v>
      </c>
      <c r="I24" s="9">
        <v>2856291.15</v>
      </c>
      <c r="J24" s="9">
        <v>2856291.15</v>
      </c>
      <c r="K24" s="9">
        <v>2856291.15</v>
      </c>
      <c r="L24" s="9">
        <v>2856291.15</v>
      </c>
      <c r="M24" s="9">
        <v>2856291.15</v>
      </c>
      <c r="N24" s="9">
        <v>2856291.15</v>
      </c>
      <c r="O24" s="9">
        <v>2856291.14</v>
      </c>
      <c r="P24" s="9">
        <v>0</v>
      </c>
      <c r="Q24" s="9">
        <v>0</v>
      </c>
    </row>
    <row r="25" spans="1:17">
      <c r="A25" s="6" t="s">
        <v>527</v>
      </c>
      <c r="B25" s="6" t="s">
        <v>95</v>
      </c>
      <c r="C25" s="7" t="s">
        <v>96</v>
      </c>
      <c r="D25" s="7" t="s">
        <v>96</v>
      </c>
      <c r="E25" s="8">
        <f t="shared" si="1"/>
        <v>25896235</v>
      </c>
      <c r="F25" s="9">
        <v>2877679.51</v>
      </c>
      <c r="G25" s="9">
        <v>2557617.2799999998</v>
      </c>
      <c r="H25" s="9">
        <v>2557617.2799999998</v>
      </c>
      <c r="I25" s="9">
        <v>2557617.2799999998</v>
      </c>
      <c r="J25" s="9">
        <v>2557617.2799999998</v>
      </c>
      <c r="K25" s="9">
        <v>2557617.2799999998</v>
      </c>
      <c r="L25" s="9">
        <v>2557617.2799999998</v>
      </c>
      <c r="M25" s="9">
        <v>2557617.2799999998</v>
      </c>
      <c r="N25" s="9">
        <v>2557617.2799999998</v>
      </c>
      <c r="O25" s="9">
        <v>2557617.25</v>
      </c>
      <c r="P25" s="9">
        <v>0</v>
      </c>
      <c r="Q25" s="9">
        <v>0</v>
      </c>
    </row>
    <row r="26" spans="1:17">
      <c r="A26" s="6" t="s">
        <v>528</v>
      </c>
      <c r="B26" s="6" t="s">
        <v>97</v>
      </c>
      <c r="C26" s="7" t="s">
        <v>98</v>
      </c>
      <c r="D26" s="7" t="s">
        <v>98</v>
      </c>
      <c r="E26" s="8">
        <f t="shared" si="1"/>
        <v>7880990.0000000019</v>
      </c>
      <c r="F26" s="9">
        <v>875762.96</v>
      </c>
      <c r="G26" s="9">
        <v>778358.56</v>
      </c>
      <c r="H26" s="9">
        <v>778358.56</v>
      </c>
      <c r="I26" s="9">
        <v>778358.56</v>
      </c>
      <c r="J26" s="9">
        <v>778358.56</v>
      </c>
      <c r="K26" s="9">
        <v>778358.56</v>
      </c>
      <c r="L26" s="9">
        <v>778358.56</v>
      </c>
      <c r="M26" s="9">
        <v>778358.56</v>
      </c>
      <c r="N26" s="9">
        <v>778358.56</v>
      </c>
      <c r="O26" s="9">
        <v>778358.56</v>
      </c>
      <c r="P26" s="9">
        <v>0</v>
      </c>
      <c r="Q26" s="9">
        <v>0</v>
      </c>
    </row>
    <row r="27" spans="1:17" ht="22.5">
      <c r="A27" s="6" t="s">
        <v>529</v>
      </c>
      <c r="B27" s="6" t="s">
        <v>99</v>
      </c>
      <c r="C27" s="7" t="s">
        <v>100</v>
      </c>
      <c r="D27" s="7" t="s">
        <v>100</v>
      </c>
      <c r="E27" s="8">
        <f t="shared" si="1"/>
        <v>16004966.000000002</v>
      </c>
      <c r="F27" s="9">
        <v>1778527.37</v>
      </c>
      <c r="G27" s="9">
        <v>1580715.4</v>
      </c>
      <c r="H27" s="9">
        <v>1580715.4</v>
      </c>
      <c r="I27" s="9">
        <v>1580715.4</v>
      </c>
      <c r="J27" s="9">
        <v>1580715.4</v>
      </c>
      <c r="K27" s="9">
        <v>1580715.4</v>
      </c>
      <c r="L27" s="9">
        <v>1580715.4</v>
      </c>
      <c r="M27" s="9">
        <v>1580715.4</v>
      </c>
      <c r="N27" s="9">
        <v>1580715.4</v>
      </c>
      <c r="O27" s="9">
        <v>1580715.43</v>
      </c>
      <c r="P27" s="9">
        <v>0</v>
      </c>
      <c r="Q27" s="9">
        <v>0</v>
      </c>
    </row>
    <row r="28" spans="1:17">
      <c r="A28" s="6" t="s">
        <v>530</v>
      </c>
      <c r="B28" s="6" t="s">
        <v>101</v>
      </c>
      <c r="C28" s="7" t="s">
        <v>102</v>
      </c>
      <c r="D28" s="7" t="s">
        <v>102</v>
      </c>
      <c r="E28" s="8">
        <f t="shared" si="1"/>
        <v>27991836</v>
      </c>
      <c r="F28" s="9">
        <v>3110549.96</v>
      </c>
      <c r="G28" s="9">
        <v>2764587.34</v>
      </c>
      <c r="H28" s="9">
        <v>2764587.34</v>
      </c>
      <c r="I28" s="9">
        <v>2764587.34</v>
      </c>
      <c r="J28" s="9">
        <v>2764587.34</v>
      </c>
      <c r="K28" s="9">
        <v>2764587.34</v>
      </c>
      <c r="L28" s="9">
        <v>2764587.34</v>
      </c>
      <c r="M28" s="9">
        <v>2764587.34</v>
      </c>
      <c r="N28" s="9">
        <v>2764587.34</v>
      </c>
      <c r="O28" s="9">
        <v>2764587.32</v>
      </c>
      <c r="P28" s="9">
        <v>0</v>
      </c>
      <c r="Q28" s="9">
        <v>0</v>
      </c>
    </row>
    <row r="29" spans="1:17">
      <c r="A29" s="6" t="s">
        <v>531</v>
      </c>
      <c r="B29" s="6" t="s">
        <v>103</v>
      </c>
      <c r="C29" s="7" t="s">
        <v>104</v>
      </c>
      <c r="D29" s="7" t="s">
        <v>104</v>
      </c>
      <c r="E29" s="8">
        <f t="shared" si="1"/>
        <v>13427592</v>
      </c>
      <c r="F29" s="9">
        <v>1492120.62</v>
      </c>
      <c r="G29" s="9">
        <v>1326163.49</v>
      </c>
      <c r="H29" s="9">
        <v>1326163.49</v>
      </c>
      <c r="I29" s="9">
        <v>1326163.49</v>
      </c>
      <c r="J29" s="9">
        <v>1326163.49</v>
      </c>
      <c r="K29" s="9">
        <v>1326163.49</v>
      </c>
      <c r="L29" s="9">
        <v>1326163.49</v>
      </c>
      <c r="M29" s="9">
        <v>1326163.49</v>
      </c>
      <c r="N29" s="9">
        <v>1326163.49</v>
      </c>
      <c r="O29" s="9">
        <v>1326163.46</v>
      </c>
      <c r="P29" s="9">
        <v>0</v>
      </c>
      <c r="Q29" s="9">
        <v>0</v>
      </c>
    </row>
    <row r="30" spans="1:17" ht="22.5">
      <c r="A30" s="6" t="s">
        <v>532</v>
      </c>
      <c r="B30" s="6" t="s">
        <v>105</v>
      </c>
      <c r="C30" s="7" t="s">
        <v>106</v>
      </c>
      <c r="D30" s="7" t="s">
        <v>106</v>
      </c>
      <c r="E30" s="8">
        <f t="shared" si="1"/>
        <v>9732849.9999999981</v>
      </c>
      <c r="F30" s="9">
        <v>1081548.07</v>
      </c>
      <c r="G30" s="9">
        <v>961255.77</v>
      </c>
      <c r="H30" s="9">
        <v>961255.77</v>
      </c>
      <c r="I30" s="9">
        <v>961255.77</v>
      </c>
      <c r="J30" s="9">
        <v>961255.77</v>
      </c>
      <c r="K30" s="9">
        <v>961255.77</v>
      </c>
      <c r="L30" s="9">
        <v>961255.77</v>
      </c>
      <c r="M30" s="9">
        <v>961255.77</v>
      </c>
      <c r="N30" s="9">
        <v>961255.77</v>
      </c>
      <c r="O30" s="9">
        <v>961255.77</v>
      </c>
      <c r="P30" s="9">
        <v>0</v>
      </c>
      <c r="Q30" s="9">
        <v>0</v>
      </c>
    </row>
    <row r="31" spans="1:17">
      <c r="A31" s="6" t="s">
        <v>533</v>
      </c>
      <c r="B31" s="6" t="s">
        <v>107</v>
      </c>
      <c r="C31" s="7" t="s">
        <v>108</v>
      </c>
      <c r="D31" s="7" t="s">
        <v>108</v>
      </c>
      <c r="E31" s="8">
        <f t="shared" si="1"/>
        <v>13050491.000000002</v>
      </c>
      <c r="F31" s="9">
        <v>1450215.85</v>
      </c>
      <c r="G31" s="9">
        <v>1288919.46</v>
      </c>
      <c r="H31" s="9">
        <v>1288919.46</v>
      </c>
      <c r="I31" s="9">
        <v>1288919.46</v>
      </c>
      <c r="J31" s="9">
        <v>1288919.46</v>
      </c>
      <c r="K31" s="9">
        <v>1288919.46</v>
      </c>
      <c r="L31" s="9">
        <v>1288919.46</v>
      </c>
      <c r="M31" s="9">
        <v>1288919.46</v>
      </c>
      <c r="N31" s="9">
        <v>1288919.46</v>
      </c>
      <c r="O31" s="9">
        <v>1288919.47</v>
      </c>
      <c r="P31" s="9">
        <v>0</v>
      </c>
      <c r="Q31" s="9">
        <v>0</v>
      </c>
    </row>
    <row r="32" spans="1:17">
      <c r="A32" s="6" t="s">
        <v>534</v>
      </c>
      <c r="B32" s="6" t="s">
        <v>109</v>
      </c>
      <c r="C32" s="7" t="s">
        <v>110</v>
      </c>
      <c r="D32" s="7" t="s">
        <v>110</v>
      </c>
      <c r="E32" s="8">
        <f t="shared" si="1"/>
        <v>5777658.0000000009</v>
      </c>
      <c r="F32" s="9">
        <v>642033.41</v>
      </c>
      <c r="G32" s="9">
        <v>570624.94999999995</v>
      </c>
      <c r="H32" s="9">
        <v>570624.94999999995</v>
      </c>
      <c r="I32" s="9">
        <v>570624.94999999995</v>
      </c>
      <c r="J32" s="9">
        <v>570624.94999999995</v>
      </c>
      <c r="K32" s="9">
        <v>570624.94999999995</v>
      </c>
      <c r="L32" s="9">
        <v>570624.94999999995</v>
      </c>
      <c r="M32" s="9">
        <v>570624.94999999995</v>
      </c>
      <c r="N32" s="9">
        <v>570624.94999999995</v>
      </c>
      <c r="O32" s="9">
        <v>570624.99</v>
      </c>
      <c r="P32" s="9">
        <v>0</v>
      </c>
      <c r="Q32" s="9">
        <v>0</v>
      </c>
    </row>
    <row r="33" spans="1:17">
      <c r="A33" s="6" t="s">
        <v>535</v>
      </c>
      <c r="B33" s="6" t="s">
        <v>111</v>
      </c>
      <c r="C33" s="7" t="s">
        <v>112</v>
      </c>
      <c r="D33" s="7" t="s">
        <v>112</v>
      </c>
      <c r="E33" s="8">
        <f t="shared" si="1"/>
        <v>8945237.9999999981</v>
      </c>
      <c r="F33" s="9">
        <v>994025.89</v>
      </c>
      <c r="G33" s="9">
        <v>883468.01</v>
      </c>
      <c r="H33" s="9">
        <v>883468.01</v>
      </c>
      <c r="I33" s="9">
        <v>883468.01</v>
      </c>
      <c r="J33" s="9">
        <v>883468.01</v>
      </c>
      <c r="K33" s="9">
        <v>883468.01</v>
      </c>
      <c r="L33" s="9">
        <v>883468.01</v>
      </c>
      <c r="M33" s="9">
        <v>883468.01</v>
      </c>
      <c r="N33" s="9">
        <v>883468.01</v>
      </c>
      <c r="O33" s="9">
        <v>883468.03</v>
      </c>
      <c r="P33" s="9">
        <v>0</v>
      </c>
      <c r="Q33" s="9">
        <v>0</v>
      </c>
    </row>
    <row r="34" spans="1:17">
      <c r="A34" s="6" t="s">
        <v>536</v>
      </c>
      <c r="B34" s="6" t="s">
        <v>113</v>
      </c>
      <c r="C34" s="7" t="s">
        <v>114</v>
      </c>
      <c r="D34" s="7" t="s">
        <v>114</v>
      </c>
      <c r="E34" s="8">
        <f t="shared" si="1"/>
        <v>9934265</v>
      </c>
      <c r="F34" s="9">
        <v>1103930</v>
      </c>
      <c r="G34" s="9">
        <v>981148.33</v>
      </c>
      <c r="H34" s="9">
        <v>981148.33</v>
      </c>
      <c r="I34" s="9">
        <v>981148.33</v>
      </c>
      <c r="J34" s="9">
        <v>981148.33</v>
      </c>
      <c r="K34" s="9">
        <v>981148.33</v>
      </c>
      <c r="L34" s="9">
        <v>981148.33</v>
      </c>
      <c r="M34" s="9">
        <v>981148.33</v>
      </c>
      <c r="N34" s="9">
        <v>981148.33</v>
      </c>
      <c r="O34" s="9">
        <v>981148.36</v>
      </c>
      <c r="P34" s="9">
        <v>0</v>
      </c>
      <c r="Q34" s="9">
        <v>0</v>
      </c>
    </row>
    <row r="35" spans="1:17">
      <c r="A35" s="6" t="s">
        <v>537</v>
      </c>
      <c r="B35" s="6" t="s">
        <v>115</v>
      </c>
      <c r="C35" s="7" t="s">
        <v>116</v>
      </c>
      <c r="D35" s="7" t="s">
        <v>116</v>
      </c>
      <c r="E35" s="8">
        <f t="shared" si="1"/>
        <v>13272105</v>
      </c>
      <c r="F35" s="9">
        <v>1474842.37</v>
      </c>
      <c r="G35" s="9">
        <v>1310806.96</v>
      </c>
      <c r="H35" s="9">
        <v>1310806.96</v>
      </c>
      <c r="I35" s="9">
        <v>1310806.96</v>
      </c>
      <c r="J35" s="9">
        <v>1310806.96</v>
      </c>
      <c r="K35" s="9">
        <v>1310806.96</v>
      </c>
      <c r="L35" s="9">
        <v>1310806.96</v>
      </c>
      <c r="M35" s="9">
        <v>1310806.96</v>
      </c>
      <c r="N35" s="9">
        <v>1310806.96</v>
      </c>
      <c r="O35" s="9">
        <v>1310806.95</v>
      </c>
      <c r="P35" s="9">
        <v>0</v>
      </c>
      <c r="Q35" s="9">
        <v>0</v>
      </c>
    </row>
    <row r="36" spans="1:17">
      <c r="A36" s="6" t="s">
        <v>538</v>
      </c>
      <c r="B36" s="6" t="s">
        <v>117</v>
      </c>
      <c r="C36" s="7" t="s">
        <v>118</v>
      </c>
      <c r="D36" s="7" t="s">
        <v>118</v>
      </c>
      <c r="E36" s="8">
        <f t="shared" si="1"/>
        <v>49128165.000000015</v>
      </c>
      <c r="F36" s="9">
        <v>5459292.1900000004</v>
      </c>
      <c r="G36" s="9">
        <v>4852096.9800000004</v>
      </c>
      <c r="H36" s="9">
        <v>4852096.9800000004</v>
      </c>
      <c r="I36" s="9">
        <v>4852096.9800000004</v>
      </c>
      <c r="J36" s="9">
        <v>4852096.9800000004</v>
      </c>
      <c r="K36" s="9">
        <v>4852096.9800000004</v>
      </c>
      <c r="L36" s="9">
        <v>4852096.9800000004</v>
      </c>
      <c r="M36" s="9">
        <v>4852096.9800000004</v>
      </c>
      <c r="N36" s="9">
        <v>4852096.9800000004</v>
      </c>
      <c r="O36" s="9">
        <v>4852096.97</v>
      </c>
      <c r="P36" s="9">
        <v>0</v>
      </c>
      <c r="Q36" s="9">
        <v>0</v>
      </c>
    </row>
    <row r="37" spans="1:17">
      <c r="A37" s="6" t="s">
        <v>539</v>
      </c>
      <c r="B37" s="6" t="s">
        <v>119</v>
      </c>
      <c r="C37" s="7" t="s">
        <v>120</v>
      </c>
      <c r="D37" s="7" t="s">
        <v>120</v>
      </c>
      <c r="E37" s="8">
        <f t="shared" si="1"/>
        <v>40837717</v>
      </c>
      <c r="F37" s="9">
        <v>4538028.84</v>
      </c>
      <c r="G37" s="9">
        <v>4033298.69</v>
      </c>
      <c r="H37" s="9">
        <v>4033298.69</v>
      </c>
      <c r="I37" s="9">
        <v>4033298.69</v>
      </c>
      <c r="J37" s="9">
        <v>4033298.69</v>
      </c>
      <c r="K37" s="9">
        <v>4033298.69</v>
      </c>
      <c r="L37" s="9">
        <v>4033298.69</v>
      </c>
      <c r="M37" s="9">
        <v>4033298.69</v>
      </c>
      <c r="N37" s="9">
        <v>4033298.69</v>
      </c>
      <c r="O37" s="9">
        <v>4033298.64</v>
      </c>
      <c r="P37" s="9">
        <v>0</v>
      </c>
      <c r="Q37" s="9">
        <v>0</v>
      </c>
    </row>
    <row r="38" spans="1:17" ht="22.5">
      <c r="A38" s="6" t="s">
        <v>540</v>
      </c>
      <c r="B38" s="6" t="s">
        <v>121</v>
      </c>
      <c r="C38" s="7" t="s">
        <v>122</v>
      </c>
      <c r="D38" s="7" t="s">
        <v>122</v>
      </c>
      <c r="E38" s="8">
        <f t="shared" si="1"/>
        <v>70610835.999999985</v>
      </c>
      <c r="F38" s="9">
        <v>7846521.1500000004</v>
      </c>
      <c r="G38" s="9">
        <v>6973812.7599999998</v>
      </c>
      <c r="H38" s="9">
        <v>6973812.7599999998</v>
      </c>
      <c r="I38" s="9">
        <v>6973812.7599999998</v>
      </c>
      <c r="J38" s="9">
        <v>6973812.7599999998</v>
      </c>
      <c r="K38" s="9">
        <v>6973812.7599999998</v>
      </c>
      <c r="L38" s="9">
        <v>6973812.7599999998</v>
      </c>
      <c r="M38" s="9">
        <v>6973812.7599999998</v>
      </c>
      <c r="N38" s="9">
        <v>6973812.7599999998</v>
      </c>
      <c r="O38" s="9">
        <v>6973812.7699999996</v>
      </c>
      <c r="P38" s="9">
        <v>0</v>
      </c>
      <c r="Q38" s="9">
        <v>0</v>
      </c>
    </row>
    <row r="39" spans="1:17">
      <c r="A39" s="6" t="s">
        <v>541</v>
      </c>
      <c r="B39" s="6" t="s">
        <v>123</v>
      </c>
      <c r="C39" s="7" t="s">
        <v>124</v>
      </c>
      <c r="D39" s="7" t="s">
        <v>124</v>
      </c>
      <c r="E39" s="8">
        <f t="shared" si="1"/>
        <v>9251924</v>
      </c>
      <c r="F39" s="9">
        <v>1028105.9</v>
      </c>
      <c r="G39" s="9">
        <v>913757.57</v>
      </c>
      <c r="H39" s="9">
        <v>913757.57</v>
      </c>
      <c r="I39" s="9">
        <v>913757.57</v>
      </c>
      <c r="J39" s="9">
        <v>913757.57</v>
      </c>
      <c r="K39" s="9">
        <v>913757.57</v>
      </c>
      <c r="L39" s="9">
        <v>913757.57</v>
      </c>
      <c r="M39" s="9">
        <v>913757.57</v>
      </c>
      <c r="N39" s="9">
        <v>913757.57</v>
      </c>
      <c r="O39" s="9">
        <v>913757.54</v>
      </c>
      <c r="P39" s="9">
        <v>0</v>
      </c>
      <c r="Q39" s="9">
        <v>0</v>
      </c>
    </row>
    <row r="40" spans="1:17" ht="22.5">
      <c r="A40" s="6" t="s">
        <v>542</v>
      </c>
      <c r="B40" s="6" t="s">
        <v>125</v>
      </c>
      <c r="C40" s="7" t="s">
        <v>126</v>
      </c>
      <c r="D40" s="7" t="s">
        <v>126</v>
      </c>
      <c r="E40" s="8">
        <f t="shared" si="1"/>
        <v>10750213.999999998</v>
      </c>
      <c r="F40" s="9">
        <v>1194601.0900000001</v>
      </c>
      <c r="G40" s="9">
        <v>1061734.77</v>
      </c>
      <c r="H40" s="9">
        <v>1061734.77</v>
      </c>
      <c r="I40" s="9">
        <v>1061734.77</v>
      </c>
      <c r="J40" s="9">
        <v>1061734.77</v>
      </c>
      <c r="K40" s="9">
        <v>1061734.77</v>
      </c>
      <c r="L40" s="9">
        <v>1061734.77</v>
      </c>
      <c r="M40" s="9">
        <v>1061734.77</v>
      </c>
      <c r="N40" s="9">
        <v>1061734.77</v>
      </c>
      <c r="O40" s="9">
        <v>1061734.75</v>
      </c>
      <c r="P40" s="9">
        <v>0</v>
      </c>
      <c r="Q40" s="9">
        <v>0</v>
      </c>
    </row>
    <row r="41" spans="1:17">
      <c r="A41" s="6" t="s">
        <v>543</v>
      </c>
      <c r="B41" s="6" t="s">
        <v>127</v>
      </c>
      <c r="C41" s="7" t="s">
        <v>128</v>
      </c>
      <c r="D41" s="7" t="s">
        <v>128</v>
      </c>
      <c r="E41" s="8">
        <f t="shared" si="1"/>
        <v>26663615</v>
      </c>
      <c r="F41" s="9">
        <v>2962953.43</v>
      </c>
      <c r="G41" s="9">
        <v>2633406.84</v>
      </c>
      <c r="H41" s="9">
        <v>2633406.84</v>
      </c>
      <c r="I41" s="9">
        <v>2633406.84</v>
      </c>
      <c r="J41" s="9">
        <v>2633406.84</v>
      </c>
      <c r="K41" s="9">
        <v>2633406.84</v>
      </c>
      <c r="L41" s="9">
        <v>2633406.84</v>
      </c>
      <c r="M41" s="9">
        <v>2633406.84</v>
      </c>
      <c r="N41" s="9">
        <v>2633406.84</v>
      </c>
      <c r="O41" s="9">
        <v>2633406.85</v>
      </c>
      <c r="P41" s="9">
        <v>0</v>
      </c>
      <c r="Q41" s="9">
        <v>0</v>
      </c>
    </row>
    <row r="42" spans="1:17">
      <c r="A42" s="6" t="s">
        <v>544</v>
      </c>
      <c r="B42" s="6" t="s">
        <v>129</v>
      </c>
      <c r="C42" s="7" t="s">
        <v>130</v>
      </c>
      <c r="D42" s="7" t="s">
        <v>130</v>
      </c>
      <c r="E42" s="8">
        <f t="shared" si="1"/>
        <v>16301968.999999996</v>
      </c>
      <c r="F42" s="9">
        <v>1811531.37</v>
      </c>
      <c r="G42" s="9">
        <v>1610048.63</v>
      </c>
      <c r="H42" s="9">
        <v>1610048.63</v>
      </c>
      <c r="I42" s="9">
        <v>1610048.63</v>
      </c>
      <c r="J42" s="9">
        <v>1610048.63</v>
      </c>
      <c r="K42" s="9">
        <v>1610048.63</v>
      </c>
      <c r="L42" s="9">
        <v>1610048.63</v>
      </c>
      <c r="M42" s="9">
        <v>1610048.63</v>
      </c>
      <c r="N42" s="9">
        <v>1610048.63</v>
      </c>
      <c r="O42" s="9">
        <v>1610048.59</v>
      </c>
      <c r="P42" s="9">
        <v>0</v>
      </c>
      <c r="Q42" s="9">
        <v>0</v>
      </c>
    </row>
    <row r="43" spans="1:17" ht="22.5">
      <c r="A43" s="6" t="s">
        <v>545</v>
      </c>
      <c r="B43" s="6" t="s">
        <v>131</v>
      </c>
      <c r="C43" s="7" t="s">
        <v>132</v>
      </c>
      <c r="D43" s="7" t="s">
        <v>132</v>
      </c>
      <c r="E43" s="8">
        <f t="shared" si="1"/>
        <v>26696177</v>
      </c>
      <c r="F43" s="9">
        <v>2966571.84</v>
      </c>
      <c r="G43" s="9">
        <v>2636622.7999999998</v>
      </c>
      <c r="H43" s="9">
        <v>2636622.7999999998</v>
      </c>
      <c r="I43" s="9">
        <v>2636622.7999999998</v>
      </c>
      <c r="J43" s="9">
        <v>2636622.7999999998</v>
      </c>
      <c r="K43" s="9">
        <v>2636622.7999999998</v>
      </c>
      <c r="L43" s="9">
        <v>2636622.7999999998</v>
      </c>
      <c r="M43" s="9">
        <v>2636622.7999999998</v>
      </c>
      <c r="N43" s="9">
        <v>2636622.7999999998</v>
      </c>
      <c r="O43" s="9">
        <v>2636622.7599999998</v>
      </c>
      <c r="P43" s="9">
        <v>0</v>
      </c>
      <c r="Q43" s="9">
        <v>0</v>
      </c>
    </row>
    <row r="44" spans="1:17" ht="22.5">
      <c r="A44" s="6" t="s">
        <v>546</v>
      </c>
      <c r="B44" s="6" t="s">
        <v>133</v>
      </c>
      <c r="C44" s="7" t="s">
        <v>134</v>
      </c>
      <c r="D44" s="7" t="s">
        <v>134</v>
      </c>
      <c r="E44" s="8">
        <f t="shared" si="1"/>
        <v>10395159.999999998</v>
      </c>
      <c r="F44" s="9">
        <v>1155146.26</v>
      </c>
      <c r="G44" s="9">
        <v>1026668.19</v>
      </c>
      <c r="H44" s="9">
        <v>1026668.19</v>
      </c>
      <c r="I44" s="9">
        <v>1026668.19</v>
      </c>
      <c r="J44" s="9">
        <v>1026668.19</v>
      </c>
      <c r="K44" s="9">
        <v>1026668.19</v>
      </c>
      <c r="L44" s="9">
        <v>1026668.19</v>
      </c>
      <c r="M44" s="9">
        <v>1026668.19</v>
      </c>
      <c r="N44" s="9">
        <v>1026668.19</v>
      </c>
      <c r="O44" s="9">
        <v>1026668.22</v>
      </c>
      <c r="P44" s="9">
        <v>0</v>
      </c>
      <c r="Q44" s="9">
        <v>0</v>
      </c>
    </row>
    <row r="45" spans="1:17" ht="33.75">
      <c r="A45" s="6" t="s">
        <v>547</v>
      </c>
      <c r="B45" s="6" t="s">
        <v>135</v>
      </c>
      <c r="C45" s="7" t="s">
        <v>136</v>
      </c>
      <c r="D45" s="7" t="s">
        <v>136</v>
      </c>
      <c r="E45" s="8">
        <f t="shared" si="1"/>
        <v>144316502</v>
      </c>
      <c r="F45" s="9">
        <v>16036950.550000001</v>
      </c>
      <c r="G45" s="9">
        <v>14253283.5</v>
      </c>
      <c r="H45" s="9">
        <v>14253283.5</v>
      </c>
      <c r="I45" s="9">
        <v>14253283.5</v>
      </c>
      <c r="J45" s="9">
        <v>14253283.5</v>
      </c>
      <c r="K45" s="9">
        <v>14253283.5</v>
      </c>
      <c r="L45" s="9">
        <v>14253283.5</v>
      </c>
      <c r="M45" s="9">
        <v>14253283.5</v>
      </c>
      <c r="N45" s="9">
        <v>14253283.5</v>
      </c>
      <c r="O45" s="9">
        <v>14253283.449999999</v>
      </c>
      <c r="P45" s="9">
        <v>0</v>
      </c>
      <c r="Q45" s="9">
        <v>0</v>
      </c>
    </row>
    <row r="46" spans="1:17">
      <c r="A46" s="6" t="s">
        <v>548</v>
      </c>
      <c r="B46" s="6" t="s">
        <v>137</v>
      </c>
      <c r="C46" s="7" t="s">
        <v>138</v>
      </c>
      <c r="D46" s="7" t="s">
        <v>138</v>
      </c>
      <c r="E46" s="8">
        <f t="shared" si="1"/>
        <v>24263560</v>
      </c>
      <c r="F46" s="9">
        <v>2696250.99</v>
      </c>
      <c r="G46" s="9">
        <v>2396367.67</v>
      </c>
      <c r="H46" s="9">
        <v>2396367.67</v>
      </c>
      <c r="I46" s="9">
        <v>2396367.67</v>
      </c>
      <c r="J46" s="9">
        <v>2396367.67</v>
      </c>
      <c r="K46" s="9">
        <v>2396367.67</v>
      </c>
      <c r="L46" s="9">
        <v>2396367.67</v>
      </c>
      <c r="M46" s="9">
        <v>2396367.67</v>
      </c>
      <c r="N46" s="9">
        <v>2396367.67</v>
      </c>
      <c r="O46" s="9">
        <v>2396367.65</v>
      </c>
      <c r="P46" s="9">
        <v>0</v>
      </c>
      <c r="Q46" s="9">
        <v>0</v>
      </c>
    </row>
    <row r="47" spans="1:17" ht="33.75">
      <c r="A47" s="6" t="s">
        <v>549</v>
      </c>
      <c r="B47" s="6" t="s">
        <v>139</v>
      </c>
      <c r="C47" s="7" t="s">
        <v>140</v>
      </c>
      <c r="D47" s="7" t="s">
        <v>140</v>
      </c>
      <c r="E47" s="8">
        <f t="shared" si="1"/>
        <v>52514219.000000007</v>
      </c>
      <c r="F47" s="9">
        <v>5835562.2699999996</v>
      </c>
      <c r="G47" s="9">
        <v>5186517.42</v>
      </c>
      <c r="H47" s="9">
        <v>5186517.42</v>
      </c>
      <c r="I47" s="9">
        <v>5186517.42</v>
      </c>
      <c r="J47" s="9">
        <v>5186517.42</v>
      </c>
      <c r="K47" s="9">
        <v>5186517.42</v>
      </c>
      <c r="L47" s="9">
        <v>5186517.42</v>
      </c>
      <c r="M47" s="9">
        <v>5186517.42</v>
      </c>
      <c r="N47" s="9">
        <v>5186517.42</v>
      </c>
      <c r="O47" s="9">
        <v>5186517.37</v>
      </c>
      <c r="P47" s="9">
        <v>0</v>
      </c>
      <c r="Q47" s="9">
        <v>0</v>
      </c>
    </row>
    <row r="48" spans="1:17">
      <c r="A48" s="6" t="s">
        <v>550</v>
      </c>
      <c r="B48" s="6" t="s">
        <v>141</v>
      </c>
      <c r="C48" s="7" t="s">
        <v>142</v>
      </c>
      <c r="D48" s="7" t="s">
        <v>142</v>
      </c>
      <c r="E48" s="8">
        <f t="shared" si="1"/>
        <v>12788017.000000002</v>
      </c>
      <c r="F48" s="9">
        <v>1421048.83</v>
      </c>
      <c r="G48" s="9">
        <v>1262996.46</v>
      </c>
      <c r="H48" s="9">
        <v>1262996.46</v>
      </c>
      <c r="I48" s="9">
        <v>1262996.46</v>
      </c>
      <c r="J48" s="9">
        <v>1262996.46</v>
      </c>
      <c r="K48" s="9">
        <v>1262996.46</v>
      </c>
      <c r="L48" s="9">
        <v>1262996.46</v>
      </c>
      <c r="M48" s="9">
        <v>1262996.46</v>
      </c>
      <c r="N48" s="9">
        <v>1262996.46</v>
      </c>
      <c r="O48" s="9">
        <v>1262996.49</v>
      </c>
      <c r="P48" s="9">
        <v>0</v>
      </c>
      <c r="Q48" s="9">
        <v>0</v>
      </c>
    </row>
    <row r="49" spans="1:17">
      <c r="A49" s="6" t="s">
        <v>551</v>
      </c>
      <c r="B49" s="6" t="s">
        <v>143</v>
      </c>
      <c r="C49" s="7" t="s">
        <v>144</v>
      </c>
      <c r="D49" s="7" t="s">
        <v>144</v>
      </c>
      <c r="E49" s="8">
        <f t="shared" si="1"/>
        <v>25181169.000000004</v>
      </c>
      <c r="F49" s="9">
        <v>2798218.89</v>
      </c>
      <c r="G49" s="9">
        <v>2486994.46</v>
      </c>
      <c r="H49" s="9">
        <v>2486994.46</v>
      </c>
      <c r="I49" s="9">
        <v>2486994.46</v>
      </c>
      <c r="J49" s="9">
        <v>2486994.46</v>
      </c>
      <c r="K49" s="9">
        <v>2486994.46</v>
      </c>
      <c r="L49" s="9">
        <v>2486994.46</v>
      </c>
      <c r="M49" s="9">
        <v>2486994.46</v>
      </c>
      <c r="N49" s="9">
        <v>2486994.46</v>
      </c>
      <c r="O49" s="9">
        <v>2486994.4300000002</v>
      </c>
      <c r="P49" s="9">
        <v>0</v>
      </c>
      <c r="Q49" s="9">
        <v>0</v>
      </c>
    </row>
    <row r="50" spans="1:17">
      <c r="A50" s="6" t="s">
        <v>552</v>
      </c>
      <c r="B50" s="6" t="s">
        <v>145</v>
      </c>
      <c r="C50" s="7" t="s">
        <v>146</v>
      </c>
      <c r="D50" s="7" t="s">
        <v>146</v>
      </c>
      <c r="E50" s="8">
        <f t="shared" si="1"/>
        <v>28632523</v>
      </c>
      <c r="F50" s="9">
        <v>3181745.33</v>
      </c>
      <c r="G50" s="9">
        <v>2827864.19</v>
      </c>
      <c r="H50" s="9">
        <v>2827864.19</v>
      </c>
      <c r="I50" s="9">
        <v>2827864.19</v>
      </c>
      <c r="J50" s="9">
        <v>2827864.19</v>
      </c>
      <c r="K50" s="9">
        <v>2827864.19</v>
      </c>
      <c r="L50" s="9">
        <v>2827864.19</v>
      </c>
      <c r="M50" s="9">
        <v>2827864.19</v>
      </c>
      <c r="N50" s="9">
        <v>2827864.19</v>
      </c>
      <c r="O50" s="9">
        <v>2827864.15</v>
      </c>
      <c r="P50" s="9">
        <v>0</v>
      </c>
      <c r="Q50" s="9">
        <v>0</v>
      </c>
    </row>
    <row r="51" spans="1:17" ht="22.5">
      <c r="A51" s="6" t="s">
        <v>553</v>
      </c>
      <c r="B51" s="6" t="s">
        <v>147</v>
      </c>
      <c r="C51" s="7" t="s">
        <v>148</v>
      </c>
      <c r="D51" s="7" t="s">
        <v>148</v>
      </c>
      <c r="E51" s="8">
        <f t="shared" si="1"/>
        <v>60276008.000000015</v>
      </c>
      <c r="F51" s="9">
        <v>6698079.2000000002</v>
      </c>
      <c r="G51" s="9">
        <v>5953103.2000000002</v>
      </c>
      <c r="H51" s="9">
        <v>5953103.2000000002</v>
      </c>
      <c r="I51" s="9">
        <v>5953103.2000000002</v>
      </c>
      <c r="J51" s="9">
        <v>5953103.2000000002</v>
      </c>
      <c r="K51" s="9">
        <v>5953103.2000000002</v>
      </c>
      <c r="L51" s="9">
        <v>5953103.2000000002</v>
      </c>
      <c r="M51" s="9">
        <v>5953103.2000000002</v>
      </c>
      <c r="N51" s="9">
        <v>5953103.2000000002</v>
      </c>
      <c r="O51" s="9">
        <v>5953103.2000000002</v>
      </c>
      <c r="P51" s="9">
        <v>0</v>
      </c>
      <c r="Q51" s="9">
        <v>0</v>
      </c>
    </row>
    <row r="52" spans="1:17">
      <c r="A52" s="6" t="s">
        <v>554</v>
      </c>
      <c r="B52" s="6" t="s">
        <v>149</v>
      </c>
      <c r="C52" s="7" t="s">
        <v>150</v>
      </c>
      <c r="D52" s="7" t="s">
        <v>150</v>
      </c>
      <c r="E52" s="8">
        <f t="shared" si="1"/>
        <v>92723233.000000015</v>
      </c>
      <c r="F52" s="9">
        <v>10303727.449999999</v>
      </c>
      <c r="G52" s="9">
        <v>9157722.8399999999</v>
      </c>
      <c r="H52" s="9">
        <v>9157722.8399999999</v>
      </c>
      <c r="I52" s="9">
        <v>9157722.8399999999</v>
      </c>
      <c r="J52" s="9">
        <v>9157722.8399999999</v>
      </c>
      <c r="K52" s="9">
        <v>9157722.8399999999</v>
      </c>
      <c r="L52" s="9">
        <v>9157722.8399999999</v>
      </c>
      <c r="M52" s="9">
        <v>9157722.8399999999</v>
      </c>
      <c r="N52" s="9">
        <v>9157722.8399999999</v>
      </c>
      <c r="O52" s="9">
        <v>9157722.8300000001</v>
      </c>
      <c r="P52" s="9">
        <v>0</v>
      </c>
      <c r="Q52" s="9">
        <v>0</v>
      </c>
    </row>
    <row r="53" spans="1:17">
      <c r="A53" s="6" t="s">
        <v>555</v>
      </c>
      <c r="B53" s="6" t="s">
        <v>151</v>
      </c>
      <c r="C53" s="7" t="s">
        <v>152</v>
      </c>
      <c r="D53" s="7" t="s">
        <v>152</v>
      </c>
      <c r="E53" s="8">
        <f t="shared" si="1"/>
        <v>39756863.999999993</v>
      </c>
      <c r="F53" s="9">
        <v>4417920.7</v>
      </c>
      <c r="G53" s="9">
        <v>3926549.26</v>
      </c>
      <c r="H53" s="9">
        <v>3926549.26</v>
      </c>
      <c r="I53" s="9">
        <v>3926549.26</v>
      </c>
      <c r="J53" s="9">
        <v>3926549.26</v>
      </c>
      <c r="K53" s="9">
        <v>3926549.26</v>
      </c>
      <c r="L53" s="9">
        <v>3926549.26</v>
      </c>
      <c r="M53" s="9">
        <v>3926549.26</v>
      </c>
      <c r="N53" s="9">
        <v>3926549.26</v>
      </c>
      <c r="O53" s="9">
        <v>3926549.22</v>
      </c>
      <c r="P53" s="9">
        <v>0</v>
      </c>
      <c r="Q53" s="9">
        <v>0</v>
      </c>
    </row>
    <row r="54" spans="1:17" ht="22.5">
      <c r="A54" s="6" t="s">
        <v>556</v>
      </c>
      <c r="B54" s="6" t="s">
        <v>153</v>
      </c>
      <c r="C54" s="7" t="s">
        <v>154</v>
      </c>
      <c r="D54" s="7" t="s">
        <v>154</v>
      </c>
      <c r="E54" s="8">
        <f t="shared" si="1"/>
        <v>7075069.0000000019</v>
      </c>
      <c r="F54" s="9">
        <v>786206.22</v>
      </c>
      <c r="G54" s="9">
        <v>698762.53</v>
      </c>
      <c r="H54" s="9">
        <v>698762.53</v>
      </c>
      <c r="I54" s="9">
        <v>698762.53</v>
      </c>
      <c r="J54" s="9">
        <v>698762.53</v>
      </c>
      <c r="K54" s="9">
        <v>698762.53</v>
      </c>
      <c r="L54" s="9">
        <v>698762.53</v>
      </c>
      <c r="M54" s="9">
        <v>698762.53</v>
      </c>
      <c r="N54" s="9">
        <v>698762.53</v>
      </c>
      <c r="O54" s="9">
        <v>698762.54</v>
      </c>
      <c r="P54" s="9">
        <v>0</v>
      </c>
      <c r="Q54" s="9">
        <v>0</v>
      </c>
    </row>
    <row r="55" spans="1:17" ht="22.5">
      <c r="A55" s="6" t="s">
        <v>557</v>
      </c>
      <c r="B55" s="6" t="s">
        <v>155</v>
      </c>
      <c r="C55" s="7" t="s">
        <v>156</v>
      </c>
      <c r="D55" s="7" t="s">
        <v>156</v>
      </c>
      <c r="E55" s="8">
        <f t="shared" si="1"/>
        <v>80720019</v>
      </c>
      <c r="F55" s="9">
        <v>8969888.6500000004</v>
      </c>
      <c r="G55" s="9">
        <v>7972236.71</v>
      </c>
      <c r="H55" s="9">
        <v>7972236.71</v>
      </c>
      <c r="I55" s="9">
        <v>7972236.71</v>
      </c>
      <c r="J55" s="9">
        <v>7972236.71</v>
      </c>
      <c r="K55" s="9">
        <v>7972236.71</v>
      </c>
      <c r="L55" s="9">
        <v>7972236.71</v>
      </c>
      <c r="M55" s="9">
        <v>7972236.71</v>
      </c>
      <c r="N55" s="9">
        <v>7972236.71</v>
      </c>
      <c r="O55" s="9">
        <v>7972236.6699999999</v>
      </c>
      <c r="P55" s="9">
        <v>0</v>
      </c>
      <c r="Q55" s="9">
        <v>0</v>
      </c>
    </row>
    <row r="56" spans="1:17">
      <c r="A56" s="6" t="s">
        <v>558</v>
      </c>
      <c r="B56" s="6" t="s">
        <v>157</v>
      </c>
      <c r="C56" s="7" t="s">
        <v>158</v>
      </c>
      <c r="D56" s="7" t="s">
        <v>158</v>
      </c>
      <c r="E56" s="8">
        <f t="shared" si="1"/>
        <v>38198711.000000007</v>
      </c>
      <c r="F56" s="9">
        <v>4244773.34</v>
      </c>
      <c r="G56" s="9">
        <v>3772659.74</v>
      </c>
      <c r="H56" s="9">
        <v>3772659.74</v>
      </c>
      <c r="I56" s="9">
        <v>3772659.74</v>
      </c>
      <c r="J56" s="9">
        <v>3772659.74</v>
      </c>
      <c r="K56" s="9">
        <v>3772659.74</v>
      </c>
      <c r="L56" s="9">
        <v>3772659.74</v>
      </c>
      <c r="M56" s="9">
        <v>3772659.74</v>
      </c>
      <c r="N56" s="9">
        <v>3772659.74</v>
      </c>
      <c r="O56" s="9">
        <v>3772659.74</v>
      </c>
      <c r="P56" s="9">
        <v>0</v>
      </c>
      <c r="Q56" s="9">
        <v>0</v>
      </c>
    </row>
    <row r="57" spans="1:17">
      <c r="A57" s="6" t="s">
        <v>559</v>
      </c>
      <c r="B57" s="6" t="s">
        <v>159</v>
      </c>
      <c r="C57" s="7" t="s">
        <v>160</v>
      </c>
      <c r="D57" s="7" t="s">
        <v>160</v>
      </c>
      <c r="E57" s="8">
        <f t="shared" si="1"/>
        <v>12679026.000000002</v>
      </c>
      <c r="F57" s="9">
        <v>1408937.37</v>
      </c>
      <c r="G57" s="9">
        <v>1252232.07</v>
      </c>
      <c r="H57" s="9">
        <v>1252232.07</v>
      </c>
      <c r="I57" s="9">
        <v>1252232.07</v>
      </c>
      <c r="J57" s="9">
        <v>1252232.07</v>
      </c>
      <c r="K57" s="9">
        <v>1252232.07</v>
      </c>
      <c r="L57" s="9">
        <v>1252232.07</v>
      </c>
      <c r="M57" s="9">
        <v>1252232.07</v>
      </c>
      <c r="N57" s="9">
        <v>1252232.07</v>
      </c>
      <c r="O57" s="9">
        <v>1252232.07</v>
      </c>
      <c r="P57" s="9">
        <v>0</v>
      </c>
      <c r="Q57" s="9">
        <v>0</v>
      </c>
    </row>
    <row r="58" spans="1:17" ht="22.5">
      <c r="A58" s="6" t="s">
        <v>560</v>
      </c>
      <c r="B58" s="6" t="s">
        <v>161</v>
      </c>
      <c r="C58" s="7" t="s">
        <v>162</v>
      </c>
      <c r="D58" s="7" t="s">
        <v>162</v>
      </c>
      <c r="E58" s="8">
        <f t="shared" si="1"/>
        <v>13024560</v>
      </c>
      <c r="F58" s="9">
        <v>1447334.31</v>
      </c>
      <c r="G58" s="9">
        <v>1286358.4099999999</v>
      </c>
      <c r="H58" s="9">
        <v>1286358.4099999999</v>
      </c>
      <c r="I58" s="9">
        <v>1286358.4099999999</v>
      </c>
      <c r="J58" s="9">
        <v>1286358.4099999999</v>
      </c>
      <c r="K58" s="9">
        <v>1286358.4099999999</v>
      </c>
      <c r="L58" s="9">
        <v>1286358.4099999999</v>
      </c>
      <c r="M58" s="9">
        <v>1286358.4099999999</v>
      </c>
      <c r="N58" s="9">
        <v>1286358.4099999999</v>
      </c>
      <c r="O58" s="9">
        <v>1286358.4099999999</v>
      </c>
      <c r="P58" s="9">
        <v>0</v>
      </c>
      <c r="Q58" s="9">
        <v>0</v>
      </c>
    </row>
    <row r="59" spans="1:17">
      <c r="A59" s="6" t="s">
        <v>561</v>
      </c>
      <c r="B59" s="6" t="s">
        <v>163</v>
      </c>
      <c r="C59" s="7" t="s">
        <v>164</v>
      </c>
      <c r="D59" s="7" t="s">
        <v>164</v>
      </c>
      <c r="E59" s="8">
        <f t="shared" si="1"/>
        <v>21804386.999999993</v>
      </c>
      <c r="F59" s="9">
        <v>2422979.16</v>
      </c>
      <c r="G59" s="9">
        <v>2153489.7599999998</v>
      </c>
      <c r="H59" s="9">
        <v>2153489.7599999998</v>
      </c>
      <c r="I59" s="9">
        <v>2153489.7599999998</v>
      </c>
      <c r="J59" s="9">
        <v>2153489.7599999998</v>
      </c>
      <c r="K59" s="9">
        <v>2153489.7599999998</v>
      </c>
      <c r="L59" s="9">
        <v>2153489.7599999998</v>
      </c>
      <c r="M59" s="9">
        <v>2153489.7599999998</v>
      </c>
      <c r="N59" s="9">
        <v>2153489.7599999998</v>
      </c>
      <c r="O59" s="9">
        <v>2153489.7599999998</v>
      </c>
      <c r="P59" s="9">
        <v>0</v>
      </c>
      <c r="Q59" s="9">
        <v>0</v>
      </c>
    </row>
    <row r="60" spans="1:17">
      <c r="A60" s="6" t="s">
        <v>562</v>
      </c>
      <c r="B60" s="6" t="s">
        <v>165</v>
      </c>
      <c r="C60" s="7" t="s">
        <v>166</v>
      </c>
      <c r="D60" s="7" t="s">
        <v>166</v>
      </c>
      <c r="E60" s="8">
        <f t="shared" si="1"/>
        <v>76627142</v>
      </c>
      <c r="F60" s="9">
        <v>8515073.9499999993</v>
      </c>
      <c r="G60" s="9">
        <v>7568007.5599999996</v>
      </c>
      <c r="H60" s="9">
        <v>7568007.5599999996</v>
      </c>
      <c r="I60" s="9">
        <v>7568007.5599999996</v>
      </c>
      <c r="J60" s="9">
        <v>7568007.5599999996</v>
      </c>
      <c r="K60" s="9">
        <v>7568007.5599999996</v>
      </c>
      <c r="L60" s="9">
        <v>7568007.5599999996</v>
      </c>
      <c r="M60" s="9">
        <v>7568007.5599999996</v>
      </c>
      <c r="N60" s="9">
        <v>7568007.5599999996</v>
      </c>
      <c r="O60" s="9">
        <v>7568007.5700000003</v>
      </c>
      <c r="P60" s="9">
        <v>0</v>
      </c>
      <c r="Q60" s="9">
        <v>0</v>
      </c>
    </row>
    <row r="61" spans="1:17">
      <c r="A61" s="6" t="s">
        <v>563</v>
      </c>
      <c r="B61" s="6" t="s">
        <v>167</v>
      </c>
      <c r="C61" s="7" t="s">
        <v>168</v>
      </c>
      <c r="D61" s="7" t="s">
        <v>168</v>
      </c>
      <c r="E61" s="8">
        <f t="shared" si="1"/>
        <v>7281452</v>
      </c>
      <c r="F61" s="9">
        <v>809140.22</v>
      </c>
      <c r="G61" s="9">
        <v>719145.75</v>
      </c>
      <c r="H61" s="9">
        <v>719145.75</v>
      </c>
      <c r="I61" s="9">
        <v>719145.75</v>
      </c>
      <c r="J61" s="9">
        <v>719145.75</v>
      </c>
      <c r="K61" s="9">
        <v>719145.75</v>
      </c>
      <c r="L61" s="9">
        <v>719145.75</v>
      </c>
      <c r="M61" s="9">
        <v>719145.75</v>
      </c>
      <c r="N61" s="9">
        <v>719145.75</v>
      </c>
      <c r="O61" s="9">
        <v>719145.78</v>
      </c>
      <c r="P61" s="9">
        <v>0</v>
      </c>
      <c r="Q61" s="9">
        <v>0</v>
      </c>
    </row>
    <row r="62" spans="1:17" ht="22.5">
      <c r="A62" s="6" t="s">
        <v>564</v>
      </c>
      <c r="B62" s="6" t="s">
        <v>169</v>
      </c>
      <c r="C62" s="7" t="s">
        <v>170</v>
      </c>
      <c r="D62" s="7" t="s">
        <v>170</v>
      </c>
      <c r="E62" s="8">
        <f t="shared" si="1"/>
        <v>17753855.999999996</v>
      </c>
      <c r="F62" s="9">
        <v>1972870.09</v>
      </c>
      <c r="G62" s="9">
        <v>1753442.88</v>
      </c>
      <c r="H62" s="9">
        <v>1753442.88</v>
      </c>
      <c r="I62" s="9">
        <v>1753442.88</v>
      </c>
      <c r="J62" s="9">
        <v>1753442.88</v>
      </c>
      <c r="K62" s="9">
        <v>1753442.88</v>
      </c>
      <c r="L62" s="9">
        <v>1753442.88</v>
      </c>
      <c r="M62" s="9">
        <v>1753442.88</v>
      </c>
      <c r="N62" s="9">
        <v>1753442.88</v>
      </c>
      <c r="O62" s="9">
        <v>1753442.87</v>
      </c>
      <c r="P62" s="9">
        <v>0</v>
      </c>
      <c r="Q62" s="9">
        <v>0</v>
      </c>
    </row>
    <row r="63" spans="1:17" ht="22.5">
      <c r="A63" s="6" t="s">
        <v>565</v>
      </c>
      <c r="B63" s="6" t="s">
        <v>171</v>
      </c>
      <c r="C63" s="7" t="s">
        <v>172</v>
      </c>
      <c r="D63" s="7" t="s">
        <v>172</v>
      </c>
      <c r="E63" s="8">
        <f t="shared" si="1"/>
        <v>71680206</v>
      </c>
      <c r="F63" s="9">
        <v>7965353.2599999998</v>
      </c>
      <c r="G63" s="9">
        <v>7079428.0899999999</v>
      </c>
      <c r="H63" s="9">
        <v>7079428.0899999999</v>
      </c>
      <c r="I63" s="9">
        <v>7079428.0899999999</v>
      </c>
      <c r="J63" s="9">
        <v>7079428.0899999999</v>
      </c>
      <c r="K63" s="9">
        <v>7079428.0899999999</v>
      </c>
      <c r="L63" s="9">
        <v>7079428.0899999999</v>
      </c>
      <c r="M63" s="9">
        <v>7079428.0899999999</v>
      </c>
      <c r="N63" s="9">
        <v>7079428.0899999999</v>
      </c>
      <c r="O63" s="9">
        <v>7079428.0199999996</v>
      </c>
      <c r="P63" s="9">
        <v>0</v>
      </c>
      <c r="Q63" s="9">
        <v>0</v>
      </c>
    </row>
    <row r="64" spans="1:17">
      <c r="A64" s="6" t="s">
        <v>566</v>
      </c>
      <c r="B64" s="6" t="s">
        <v>173</v>
      </c>
      <c r="C64" s="7" t="s">
        <v>174</v>
      </c>
      <c r="D64" s="7" t="s">
        <v>174</v>
      </c>
      <c r="E64" s="8">
        <f t="shared" si="1"/>
        <v>10566747</v>
      </c>
      <c r="F64" s="9">
        <v>1174213.6000000001</v>
      </c>
      <c r="G64" s="9">
        <v>1043614.82</v>
      </c>
      <c r="H64" s="9">
        <v>1043614.82</v>
      </c>
      <c r="I64" s="9">
        <v>1043614.82</v>
      </c>
      <c r="J64" s="9">
        <v>1043614.82</v>
      </c>
      <c r="K64" s="9">
        <v>1043614.82</v>
      </c>
      <c r="L64" s="9">
        <v>1043614.82</v>
      </c>
      <c r="M64" s="9">
        <v>1043614.82</v>
      </c>
      <c r="N64" s="9">
        <v>1043614.82</v>
      </c>
      <c r="O64" s="9">
        <v>1043614.84</v>
      </c>
      <c r="P64" s="9">
        <v>0</v>
      </c>
      <c r="Q64" s="9">
        <v>0</v>
      </c>
    </row>
    <row r="65" spans="1:17">
      <c r="A65" s="6" t="s">
        <v>567</v>
      </c>
      <c r="B65" s="6" t="s">
        <v>175</v>
      </c>
      <c r="C65" s="7" t="s">
        <v>176</v>
      </c>
      <c r="D65" s="7" t="s">
        <v>176</v>
      </c>
      <c r="E65" s="8">
        <f t="shared" si="1"/>
        <v>17166799.999999996</v>
      </c>
      <c r="F65" s="9">
        <v>1907634.39</v>
      </c>
      <c r="G65" s="9">
        <v>1695462.85</v>
      </c>
      <c r="H65" s="9">
        <v>1695462.85</v>
      </c>
      <c r="I65" s="9">
        <v>1695462.85</v>
      </c>
      <c r="J65" s="9">
        <v>1695462.85</v>
      </c>
      <c r="K65" s="9">
        <v>1695462.85</v>
      </c>
      <c r="L65" s="9">
        <v>1695462.85</v>
      </c>
      <c r="M65" s="9">
        <v>1695462.85</v>
      </c>
      <c r="N65" s="9">
        <v>1695462.85</v>
      </c>
      <c r="O65" s="9">
        <v>1695462.81</v>
      </c>
      <c r="P65" s="9">
        <v>0</v>
      </c>
      <c r="Q65" s="9">
        <v>0</v>
      </c>
    </row>
    <row r="66" spans="1:17" ht="22.5">
      <c r="A66" s="6" t="s">
        <v>568</v>
      </c>
      <c r="B66" s="6" t="s">
        <v>177</v>
      </c>
      <c r="C66" s="7" t="s">
        <v>178</v>
      </c>
      <c r="D66" s="7" t="s">
        <v>178</v>
      </c>
      <c r="E66" s="8">
        <f t="shared" si="1"/>
        <v>35127301</v>
      </c>
      <c r="F66" s="9">
        <v>3903467.6</v>
      </c>
      <c r="G66" s="9">
        <v>3469314.82</v>
      </c>
      <c r="H66" s="9">
        <v>3469314.82</v>
      </c>
      <c r="I66" s="9">
        <v>3469314.82</v>
      </c>
      <c r="J66" s="9">
        <v>3469314.82</v>
      </c>
      <c r="K66" s="9">
        <v>3469314.82</v>
      </c>
      <c r="L66" s="9">
        <v>3469314.82</v>
      </c>
      <c r="M66" s="9">
        <v>3469314.82</v>
      </c>
      <c r="N66" s="9">
        <v>3469314.82</v>
      </c>
      <c r="O66" s="9">
        <v>3469314.84</v>
      </c>
      <c r="P66" s="9">
        <v>0</v>
      </c>
      <c r="Q66" s="9">
        <v>0</v>
      </c>
    </row>
    <row r="67" spans="1:17" ht="33.75">
      <c r="A67" s="6" t="s">
        <v>569</v>
      </c>
      <c r="B67" s="6" t="s">
        <v>179</v>
      </c>
      <c r="C67" s="7" t="s">
        <v>180</v>
      </c>
      <c r="D67" s="7" t="s">
        <v>180</v>
      </c>
      <c r="E67" s="8">
        <f t="shared" si="1"/>
        <v>27322981</v>
      </c>
      <c r="F67" s="9">
        <v>3036224.47</v>
      </c>
      <c r="G67" s="9">
        <v>2698528.5</v>
      </c>
      <c r="H67" s="9">
        <v>2698528.5</v>
      </c>
      <c r="I67" s="9">
        <v>2698528.5</v>
      </c>
      <c r="J67" s="9">
        <v>2698528.5</v>
      </c>
      <c r="K67" s="9">
        <v>2698528.5</v>
      </c>
      <c r="L67" s="9">
        <v>2698528.5</v>
      </c>
      <c r="M67" s="9">
        <v>2698528.5</v>
      </c>
      <c r="N67" s="9">
        <v>2698528.5</v>
      </c>
      <c r="O67" s="9">
        <v>2698528.53</v>
      </c>
      <c r="P67" s="9">
        <v>0</v>
      </c>
      <c r="Q67" s="9">
        <v>0</v>
      </c>
    </row>
    <row r="68" spans="1:17">
      <c r="A68" s="6" t="s">
        <v>570</v>
      </c>
      <c r="B68" s="6" t="s">
        <v>181</v>
      </c>
      <c r="C68" s="7" t="s">
        <v>182</v>
      </c>
      <c r="D68" s="7" t="s">
        <v>182</v>
      </c>
      <c r="E68" s="8">
        <f t="shared" ref="E68:E131" si="2">SUM(F68:Q68)</f>
        <v>17721408.999999996</v>
      </c>
      <c r="F68" s="9">
        <v>1969264.47</v>
      </c>
      <c r="G68" s="9">
        <v>1750238.28</v>
      </c>
      <c r="H68" s="9">
        <v>1750238.28</v>
      </c>
      <c r="I68" s="9">
        <v>1750238.28</v>
      </c>
      <c r="J68" s="9">
        <v>1750238.28</v>
      </c>
      <c r="K68" s="9">
        <v>1750238.28</v>
      </c>
      <c r="L68" s="9">
        <v>1750238.28</v>
      </c>
      <c r="M68" s="9">
        <v>1750238.28</v>
      </c>
      <c r="N68" s="9">
        <v>1750238.28</v>
      </c>
      <c r="O68" s="9">
        <v>1750238.29</v>
      </c>
      <c r="P68" s="9">
        <v>0</v>
      </c>
      <c r="Q68" s="9">
        <v>0</v>
      </c>
    </row>
    <row r="69" spans="1:17" ht="22.5">
      <c r="A69" s="6" t="s">
        <v>571</v>
      </c>
      <c r="B69" s="6" t="s">
        <v>183</v>
      </c>
      <c r="C69" s="7" t="s">
        <v>184</v>
      </c>
      <c r="D69" s="7" t="s">
        <v>184</v>
      </c>
      <c r="E69" s="8">
        <f t="shared" si="2"/>
        <v>26336199</v>
      </c>
      <c r="F69" s="9">
        <v>2926569.83</v>
      </c>
      <c r="G69" s="9">
        <v>2601069.91</v>
      </c>
      <c r="H69" s="9">
        <v>2601069.91</v>
      </c>
      <c r="I69" s="9">
        <v>2601069.91</v>
      </c>
      <c r="J69" s="9">
        <v>2601069.91</v>
      </c>
      <c r="K69" s="9">
        <v>2601069.91</v>
      </c>
      <c r="L69" s="9">
        <v>2601069.91</v>
      </c>
      <c r="M69" s="9">
        <v>2601069.91</v>
      </c>
      <c r="N69" s="9">
        <v>2601069.91</v>
      </c>
      <c r="O69" s="9">
        <v>2601069.89</v>
      </c>
      <c r="P69" s="9">
        <v>0</v>
      </c>
      <c r="Q69" s="9">
        <v>0</v>
      </c>
    </row>
    <row r="70" spans="1:17" ht="22.5">
      <c r="A70" s="6" t="s">
        <v>572</v>
      </c>
      <c r="B70" s="6" t="s">
        <v>185</v>
      </c>
      <c r="C70" s="7" t="s">
        <v>186</v>
      </c>
      <c r="D70" s="7" t="s">
        <v>186</v>
      </c>
      <c r="E70" s="8">
        <f t="shared" si="2"/>
        <v>25936111</v>
      </c>
      <c r="F70" s="9">
        <v>2882110.67</v>
      </c>
      <c r="G70" s="9">
        <v>2561555.59</v>
      </c>
      <c r="H70" s="9">
        <v>2561555.59</v>
      </c>
      <c r="I70" s="9">
        <v>2561555.59</v>
      </c>
      <c r="J70" s="9">
        <v>2561555.59</v>
      </c>
      <c r="K70" s="9">
        <v>2561555.59</v>
      </c>
      <c r="L70" s="9">
        <v>2561555.59</v>
      </c>
      <c r="M70" s="9">
        <v>2561555.59</v>
      </c>
      <c r="N70" s="9">
        <v>2561555.59</v>
      </c>
      <c r="O70" s="9">
        <v>2561555.61</v>
      </c>
      <c r="P70" s="9">
        <v>0</v>
      </c>
      <c r="Q70" s="9">
        <v>0</v>
      </c>
    </row>
    <row r="71" spans="1:17" ht="22.5">
      <c r="A71" s="6" t="s">
        <v>573</v>
      </c>
      <c r="B71" s="6" t="s">
        <v>187</v>
      </c>
      <c r="C71" s="7" t="s">
        <v>188</v>
      </c>
      <c r="D71" s="7" t="s">
        <v>188</v>
      </c>
      <c r="E71" s="8">
        <f t="shared" si="2"/>
        <v>53175362.999999993</v>
      </c>
      <c r="F71" s="9">
        <v>5909030.8799999999</v>
      </c>
      <c r="G71" s="9">
        <v>5251814.68</v>
      </c>
      <c r="H71" s="9">
        <v>5251814.68</v>
      </c>
      <c r="I71" s="9">
        <v>5251814.68</v>
      </c>
      <c r="J71" s="9">
        <v>5251814.68</v>
      </c>
      <c r="K71" s="9">
        <v>5251814.68</v>
      </c>
      <c r="L71" s="9">
        <v>5251814.68</v>
      </c>
      <c r="M71" s="9">
        <v>5251814.68</v>
      </c>
      <c r="N71" s="9">
        <v>5251814.68</v>
      </c>
      <c r="O71" s="9">
        <v>5251814.68</v>
      </c>
      <c r="P71" s="9">
        <v>0</v>
      </c>
      <c r="Q71" s="9">
        <v>0</v>
      </c>
    </row>
    <row r="72" spans="1:17" ht="22.5">
      <c r="A72" s="6" t="s">
        <v>574</v>
      </c>
      <c r="B72" s="6" t="s">
        <v>189</v>
      </c>
      <c r="C72" s="7" t="s">
        <v>190</v>
      </c>
      <c r="D72" s="7" t="s">
        <v>190</v>
      </c>
      <c r="E72" s="8">
        <f t="shared" si="2"/>
        <v>19374557</v>
      </c>
      <c r="F72" s="9">
        <v>2152968.0099999998</v>
      </c>
      <c r="G72" s="9">
        <v>1913509.89</v>
      </c>
      <c r="H72" s="9">
        <v>1913509.89</v>
      </c>
      <c r="I72" s="9">
        <v>1913509.89</v>
      </c>
      <c r="J72" s="9">
        <v>1913509.89</v>
      </c>
      <c r="K72" s="9">
        <v>1913509.89</v>
      </c>
      <c r="L72" s="9">
        <v>1913509.89</v>
      </c>
      <c r="M72" s="9">
        <v>1913509.89</v>
      </c>
      <c r="N72" s="9">
        <v>1913509.89</v>
      </c>
      <c r="O72" s="9">
        <v>1913509.87</v>
      </c>
      <c r="P72" s="9">
        <v>0</v>
      </c>
      <c r="Q72" s="9">
        <v>0</v>
      </c>
    </row>
    <row r="73" spans="1:17" ht="22.5">
      <c r="A73" s="6" t="s">
        <v>575</v>
      </c>
      <c r="B73" s="6" t="s">
        <v>191</v>
      </c>
      <c r="C73" s="7" t="s">
        <v>192</v>
      </c>
      <c r="D73" s="7" t="s">
        <v>192</v>
      </c>
      <c r="E73" s="8">
        <f t="shared" si="2"/>
        <v>119020516.99999997</v>
      </c>
      <c r="F73" s="9">
        <v>13225972.91</v>
      </c>
      <c r="G73" s="9">
        <v>11754949.35</v>
      </c>
      <c r="H73" s="9">
        <v>11754949.35</v>
      </c>
      <c r="I73" s="9">
        <v>11754949.35</v>
      </c>
      <c r="J73" s="9">
        <v>11754949.35</v>
      </c>
      <c r="K73" s="9">
        <v>11754949.35</v>
      </c>
      <c r="L73" s="9">
        <v>11754949.35</v>
      </c>
      <c r="M73" s="9">
        <v>11754949.35</v>
      </c>
      <c r="N73" s="9">
        <v>11754949.35</v>
      </c>
      <c r="O73" s="9">
        <v>11754949.289999999</v>
      </c>
      <c r="P73" s="9">
        <v>0</v>
      </c>
      <c r="Q73" s="9">
        <v>0</v>
      </c>
    </row>
    <row r="74" spans="1:17">
      <c r="A74" s="6" t="s">
        <v>576</v>
      </c>
      <c r="B74" s="6" t="s">
        <v>193</v>
      </c>
      <c r="C74" s="7" t="s">
        <v>194</v>
      </c>
      <c r="D74" s="7" t="s">
        <v>194</v>
      </c>
      <c r="E74" s="8">
        <f t="shared" si="2"/>
        <v>68001442.999999985</v>
      </c>
      <c r="F74" s="9">
        <v>7556556.3499999996</v>
      </c>
      <c r="G74" s="9">
        <v>6716098.5199999996</v>
      </c>
      <c r="H74" s="9">
        <v>6716098.5199999996</v>
      </c>
      <c r="I74" s="9">
        <v>6716098.5199999996</v>
      </c>
      <c r="J74" s="9">
        <v>6716098.5199999996</v>
      </c>
      <c r="K74" s="9">
        <v>6716098.5199999996</v>
      </c>
      <c r="L74" s="9">
        <v>6716098.5199999996</v>
      </c>
      <c r="M74" s="9">
        <v>6716098.5199999996</v>
      </c>
      <c r="N74" s="9">
        <v>6716098.5199999996</v>
      </c>
      <c r="O74" s="9">
        <v>6716098.4900000002</v>
      </c>
      <c r="P74" s="9">
        <v>0</v>
      </c>
      <c r="Q74" s="9">
        <v>0</v>
      </c>
    </row>
    <row r="75" spans="1:17" ht="22.5">
      <c r="A75" s="6" t="s">
        <v>577</v>
      </c>
      <c r="B75" s="6" t="s">
        <v>195</v>
      </c>
      <c r="C75" s="7" t="s">
        <v>196</v>
      </c>
      <c r="D75" s="7" t="s">
        <v>196</v>
      </c>
      <c r="E75" s="8">
        <f t="shared" si="2"/>
        <v>19412275</v>
      </c>
      <c r="F75" s="9">
        <v>2157159.37</v>
      </c>
      <c r="G75" s="9">
        <v>1917235.07</v>
      </c>
      <c r="H75" s="9">
        <v>1917235.07</v>
      </c>
      <c r="I75" s="9">
        <v>1917235.07</v>
      </c>
      <c r="J75" s="9">
        <v>1917235.07</v>
      </c>
      <c r="K75" s="9">
        <v>1917235.07</v>
      </c>
      <c r="L75" s="9">
        <v>1917235.07</v>
      </c>
      <c r="M75" s="9">
        <v>1917235.07</v>
      </c>
      <c r="N75" s="9">
        <v>1917235.07</v>
      </c>
      <c r="O75" s="9">
        <v>1917235.07</v>
      </c>
      <c r="P75" s="9">
        <v>0</v>
      </c>
      <c r="Q75" s="9">
        <v>0</v>
      </c>
    </row>
    <row r="76" spans="1:17">
      <c r="A76" s="6" t="s">
        <v>578</v>
      </c>
      <c r="B76" s="6" t="s">
        <v>197</v>
      </c>
      <c r="C76" s="7" t="s">
        <v>198</v>
      </c>
      <c r="D76" s="7" t="s">
        <v>198</v>
      </c>
      <c r="E76" s="8">
        <f t="shared" si="2"/>
        <v>62478467.000000015</v>
      </c>
      <c r="F76" s="9">
        <v>6942824.0800000001</v>
      </c>
      <c r="G76" s="9">
        <v>6170626.9900000002</v>
      </c>
      <c r="H76" s="9">
        <v>6170626.9900000002</v>
      </c>
      <c r="I76" s="9">
        <v>6170626.9900000002</v>
      </c>
      <c r="J76" s="9">
        <v>6170626.9900000002</v>
      </c>
      <c r="K76" s="9">
        <v>6170626.9900000002</v>
      </c>
      <c r="L76" s="9">
        <v>6170626.9900000002</v>
      </c>
      <c r="M76" s="9">
        <v>6170626.9900000002</v>
      </c>
      <c r="N76" s="9">
        <v>6170626.9900000002</v>
      </c>
      <c r="O76" s="9">
        <v>6170627</v>
      </c>
      <c r="P76" s="9">
        <v>0</v>
      </c>
      <c r="Q76" s="9">
        <v>0</v>
      </c>
    </row>
    <row r="77" spans="1:17">
      <c r="A77" s="6" t="s">
        <v>579</v>
      </c>
      <c r="B77" s="6" t="s">
        <v>199</v>
      </c>
      <c r="C77" s="7" t="s">
        <v>200</v>
      </c>
      <c r="D77" s="7" t="s">
        <v>200</v>
      </c>
      <c r="E77" s="8">
        <f t="shared" si="2"/>
        <v>31060485</v>
      </c>
      <c r="F77" s="9">
        <v>3451548.89</v>
      </c>
      <c r="G77" s="9">
        <v>3067659.57</v>
      </c>
      <c r="H77" s="9">
        <v>3067659.57</v>
      </c>
      <c r="I77" s="9">
        <v>3067659.57</v>
      </c>
      <c r="J77" s="9">
        <v>3067659.57</v>
      </c>
      <c r="K77" s="9">
        <v>3067659.57</v>
      </c>
      <c r="L77" s="9">
        <v>3067659.57</v>
      </c>
      <c r="M77" s="9">
        <v>3067659.57</v>
      </c>
      <c r="N77" s="9">
        <v>3067659.57</v>
      </c>
      <c r="O77" s="9">
        <v>3067659.55</v>
      </c>
      <c r="P77" s="9">
        <v>0</v>
      </c>
      <c r="Q77" s="9">
        <v>0</v>
      </c>
    </row>
    <row r="78" spans="1:17" ht="22.5">
      <c r="A78" s="6" t="s">
        <v>580</v>
      </c>
      <c r="B78" s="6" t="s">
        <v>201</v>
      </c>
      <c r="C78" s="7" t="s">
        <v>202</v>
      </c>
      <c r="D78" s="7" t="s">
        <v>202</v>
      </c>
      <c r="E78" s="8">
        <f t="shared" si="2"/>
        <v>48757466.000000007</v>
      </c>
      <c r="F78" s="9">
        <v>5418098.8300000001</v>
      </c>
      <c r="G78" s="9">
        <v>4815485.24</v>
      </c>
      <c r="H78" s="9">
        <v>4815485.24</v>
      </c>
      <c r="I78" s="9">
        <v>4815485.24</v>
      </c>
      <c r="J78" s="9">
        <v>4815485.24</v>
      </c>
      <c r="K78" s="9">
        <v>4815485.24</v>
      </c>
      <c r="L78" s="9">
        <v>4815485.24</v>
      </c>
      <c r="M78" s="9">
        <v>4815485.24</v>
      </c>
      <c r="N78" s="9">
        <v>4815485.24</v>
      </c>
      <c r="O78" s="9">
        <v>4815485.25</v>
      </c>
      <c r="P78" s="9">
        <v>0</v>
      </c>
      <c r="Q78" s="9">
        <v>0</v>
      </c>
    </row>
    <row r="79" spans="1:17" ht="22.5">
      <c r="A79" s="6" t="s">
        <v>581</v>
      </c>
      <c r="B79" s="6" t="s">
        <v>203</v>
      </c>
      <c r="C79" s="7" t="s">
        <v>204</v>
      </c>
      <c r="D79" s="7" t="s">
        <v>204</v>
      </c>
      <c r="E79" s="8">
        <f t="shared" si="2"/>
        <v>24176051.999999996</v>
      </c>
      <c r="F79" s="9">
        <v>2686526.8</v>
      </c>
      <c r="G79" s="9">
        <v>2387725.02</v>
      </c>
      <c r="H79" s="9">
        <v>2387725.02</v>
      </c>
      <c r="I79" s="9">
        <v>2387725.02</v>
      </c>
      <c r="J79" s="9">
        <v>2387725.02</v>
      </c>
      <c r="K79" s="9">
        <v>2387725.02</v>
      </c>
      <c r="L79" s="9">
        <v>2387725.02</v>
      </c>
      <c r="M79" s="9">
        <v>2387725.02</v>
      </c>
      <c r="N79" s="9">
        <v>2387725.02</v>
      </c>
      <c r="O79" s="9">
        <v>2387725.04</v>
      </c>
      <c r="P79" s="9">
        <v>0</v>
      </c>
      <c r="Q79" s="9">
        <v>0</v>
      </c>
    </row>
    <row r="80" spans="1:17" ht="22.5">
      <c r="A80" s="6" t="s">
        <v>582</v>
      </c>
      <c r="B80" s="6" t="s">
        <v>205</v>
      </c>
      <c r="C80" s="7" t="s">
        <v>206</v>
      </c>
      <c r="D80" s="7" t="s">
        <v>206</v>
      </c>
      <c r="E80" s="8">
        <f t="shared" si="2"/>
        <v>53254217.999999993</v>
      </c>
      <c r="F80" s="9">
        <v>5917793.5199999996</v>
      </c>
      <c r="G80" s="9">
        <v>5259602.72</v>
      </c>
      <c r="H80" s="9">
        <v>5259602.72</v>
      </c>
      <c r="I80" s="9">
        <v>5259602.72</v>
      </c>
      <c r="J80" s="9">
        <v>5259602.72</v>
      </c>
      <c r="K80" s="9">
        <v>5259602.72</v>
      </c>
      <c r="L80" s="9">
        <v>5259602.72</v>
      </c>
      <c r="M80" s="9">
        <v>5259602.72</v>
      </c>
      <c r="N80" s="9">
        <v>5259602.72</v>
      </c>
      <c r="O80" s="9">
        <v>5259602.72</v>
      </c>
      <c r="P80" s="9">
        <v>0</v>
      </c>
      <c r="Q80" s="9">
        <v>0</v>
      </c>
    </row>
    <row r="81" spans="1:17">
      <c r="A81" s="6" t="s">
        <v>583</v>
      </c>
      <c r="B81" s="6" t="s">
        <v>207</v>
      </c>
      <c r="C81" s="7" t="s">
        <v>208</v>
      </c>
      <c r="D81" s="7" t="s">
        <v>208</v>
      </c>
      <c r="E81" s="8">
        <f t="shared" si="2"/>
        <v>7807502.9999999981</v>
      </c>
      <c r="F81" s="9">
        <v>867596.83</v>
      </c>
      <c r="G81" s="9">
        <v>771100.69</v>
      </c>
      <c r="H81" s="9">
        <v>771100.69</v>
      </c>
      <c r="I81" s="9">
        <v>771100.69</v>
      </c>
      <c r="J81" s="9">
        <v>771100.69</v>
      </c>
      <c r="K81" s="9">
        <v>771100.69</v>
      </c>
      <c r="L81" s="9">
        <v>771100.69</v>
      </c>
      <c r="M81" s="9">
        <v>771100.69</v>
      </c>
      <c r="N81" s="9">
        <v>771100.69</v>
      </c>
      <c r="O81" s="9">
        <v>771100.65</v>
      </c>
      <c r="P81" s="9">
        <v>0</v>
      </c>
      <c r="Q81" s="9">
        <v>0</v>
      </c>
    </row>
    <row r="82" spans="1:17" ht="22.5">
      <c r="A82" s="6" t="s">
        <v>584</v>
      </c>
      <c r="B82" s="6" t="s">
        <v>209</v>
      </c>
      <c r="C82" s="7" t="s">
        <v>210</v>
      </c>
      <c r="D82" s="7" t="s">
        <v>210</v>
      </c>
      <c r="E82" s="8">
        <f t="shared" si="2"/>
        <v>12199623</v>
      </c>
      <c r="F82" s="9">
        <v>1355664.45</v>
      </c>
      <c r="G82" s="9">
        <v>1204884.28</v>
      </c>
      <c r="H82" s="9">
        <v>1204884.28</v>
      </c>
      <c r="I82" s="9">
        <v>1204884.28</v>
      </c>
      <c r="J82" s="9">
        <v>1204884.28</v>
      </c>
      <c r="K82" s="9">
        <v>1204884.28</v>
      </c>
      <c r="L82" s="9">
        <v>1204884.28</v>
      </c>
      <c r="M82" s="9">
        <v>1204884.28</v>
      </c>
      <c r="N82" s="9">
        <v>1204884.28</v>
      </c>
      <c r="O82" s="9">
        <v>1204884.31</v>
      </c>
      <c r="P82" s="9">
        <v>0</v>
      </c>
      <c r="Q82" s="9">
        <v>0</v>
      </c>
    </row>
    <row r="83" spans="1:17" ht="22.5">
      <c r="A83" s="6" t="s">
        <v>585</v>
      </c>
      <c r="B83" s="6" t="s">
        <v>211</v>
      </c>
      <c r="C83" s="7" t="s">
        <v>212</v>
      </c>
      <c r="D83" s="7" t="s">
        <v>212</v>
      </c>
      <c r="E83" s="8">
        <f t="shared" si="2"/>
        <v>14073998</v>
      </c>
      <c r="F83" s="9">
        <v>1563951.5</v>
      </c>
      <c r="G83" s="9">
        <v>1390005.17</v>
      </c>
      <c r="H83" s="9">
        <v>1390005.17</v>
      </c>
      <c r="I83" s="9">
        <v>1390005.17</v>
      </c>
      <c r="J83" s="9">
        <v>1390005.17</v>
      </c>
      <c r="K83" s="9">
        <v>1390005.17</v>
      </c>
      <c r="L83" s="9">
        <v>1390005.17</v>
      </c>
      <c r="M83" s="9">
        <v>1390005.17</v>
      </c>
      <c r="N83" s="9">
        <v>1390005.17</v>
      </c>
      <c r="O83" s="9">
        <v>1390005.14</v>
      </c>
      <c r="P83" s="9">
        <v>0</v>
      </c>
      <c r="Q83" s="9">
        <v>0</v>
      </c>
    </row>
    <row r="84" spans="1:17">
      <c r="A84" s="6" t="s">
        <v>586</v>
      </c>
      <c r="B84" s="6" t="s">
        <v>213</v>
      </c>
      <c r="C84" s="7" t="s">
        <v>214</v>
      </c>
      <c r="D84" s="7" t="s">
        <v>214</v>
      </c>
      <c r="E84" s="8">
        <f t="shared" si="2"/>
        <v>14503022.000000002</v>
      </c>
      <c r="F84" s="9">
        <v>1611626.14</v>
      </c>
      <c r="G84" s="9">
        <v>1432377.32</v>
      </c>
      <c r="H84" s="9">
        <v>1432377.32</v>
      </c>
      <c r="I84" s="9">
        <v>1432377.32</v>
      </c>
      <c r="J84" s="9">
        <v>1432377.32</v>
      </c>
      <c r="K84" s="9">
        <v>1432377.32</v>
      </c>
      <c r="L84" s="9">
        <v>1432377.32</v>
      </c>
      <c r="M84" s="9">
        <v>1432377.32</v>
      </c>
      <c r="N84" s="9">
        <v>1432377.32</v>
      </c>
      <c r="O84" s="9">
        <v>1432377.3</v>
      </c>
      <c r="P84" s="9">
        <v>0</v>
      </c>
      <c r="Q84" s="9">
        <v>0</v>
      </c>
    </row>
    <row r="85" spans="1:17" ht="22.5">
      <c r="A85" s="6" t="s">
        <v>587</v>
      </c>
      <c r="B85" s="6" t="s">
        <v>215</v>
      </c>
      <c r="C85" s="7" t="s">
        <v>216</v>
      </c>
      <c r="D85" s="7" t="s">
        <v>216</v>
      </c>
      <c r="E85" s="8">
        <f t="shared" si="2"/>
        <v>68126887.000000015</v>
      </c>
      <c r="F85" s="9">
        <v>7570496.1200000001</v>
      </c>
      <c r="G85" s="9">
        <v>6728487.8799999999</v>
      </c>
      <c r="H85" s="9">
        <v>6728487.8799999999</v>
      </c>
      <c r="I85" s="9">
        <v>6728487.8799999999</v>
      </c>
      <c r="J85" s="9">
        <v>6728487.8799999999</v>
      </c>
      <c r="K85" s="9">
        <v>6728487.8799999999</v>
      </c>
      <c r="L85" s="9">
        <v>6728487.8799999999</v>
      </c>
      <c r="M85" s="9">
        <v>6728487.8799999999</v>
      </c>
      <c r="N85" s="9">
        <v>6728487.8799999999</v>
      </c>
      <c r="O85" s="9">
        <v>6728487.8399999999</v>
      </c>
      <c r="P85" s="9">
        <v>0</v>
      </c>
      <c r="Q85" s="9">
        <v>0</v>
      </c>
    </row>
    <row r="86" spans="1:17">
      <c r="A86" s="6" t="s">
        <v>588</v>
      </c>
      <c r="B86" s="6" t="s">
        <v>217</v>
      </c>
      <c r="C86" s="7" t="s">
        <v>218</v>
      </c>
      <c r="D86" s="7" t="s">
        <v>218</v>
      </c>
      <c r="E86" s="8">
        <f t="shared" si="2"/>
        <v>23827753</v>
      </c>
      <c r="F86" s="9">
        <v>2647822.61</v>
      </c>
      <c r="G86" s="9">
        <v>2353325.6</v>
      </c>
      <c r="H86" s="9">
        <v>2353325.6</v>
      </c>
      <c r="I86" s="9">
        <v>2353325.6</v>
      </c>
      <c r="J86" s="9">
        <v>2353325.6</v>
      </c>
      <c r="K86" s="9">
        <v>2353325.6</v>
      </c>
      <c r="L86" s="9">
        <v>2353325.6</v>
      </c>
      <c r="M86" s="9">
        <v>2353325.6</v>
      </c>
      <c r="N86" s="9">
        <v>2353325.6</v>
      </c>
      <c r="O86" s="9">
        <v>2353325.59</v>
      </c>
      <c r="P86" s="9">
        <v>0</v>
      </c>
      <c r="Q86" s="9">
        <v>0</v>
      </c>
    </row>
    <row r="87" spans="1:17" ht="22.5">
      <c r="A87" s="6" t="s">
        <v>589</v>
      </c>
      <c r="B87" s="6" t="s">
        <v>219</v>
      </c>
      <c r="C87" s="7" t="s">
        <v>220</v>
      </c>
      <c r="D87" s="7" t="s">
        <v>220</v>
      </c>
      <c r="E87" s="8">
        <f t="shared" si="2"/>
        <v>75142282</v>
      </c>
      <c r="F87" s="9">
        <v>8350071.1600000001</v>
      </c>
      <c r="G87" s="9">
        <v>7421356.7599999998</v>
      </c>
      <c r="H87" s="9">
        <v>7421356.7599999998</v>
      </c>
      <c r="I87" s="9">
        <v>7421356.7599999998</v>
      </c>
      <c r="J87" s="9">
        <v>7421356.7599999998</v>
      </c>
      <c r="K87" s="9">
        <v>7421356.7599999998</v>
      </c>
      <c r="L87" s="9">
        <v>7421356.7599999998</v>
      </c>
      <c r="M87" s="9">
        <v>7421356.7599999998</v>
      </c>
      <c r="N87" s="9">
        <v>7421356.7599999998</v>
      </c>
      <c r="O87" s="9">
        <v>7421356.7599999998</v>
      </c>
      <c r="P87" s="9">
        <v>0</v>
      </c>
      <c r="Q87" s="9">
        <v>0</v>
      </c>
    </row>
    <row r="88" spans="1:17">
      <c r="A88" s="6" t="s">
        <v>590</v>
      </c>
      <c r="B88" s="6" t="s">
        <v>221</v>
      </c>
      <c r="C88" s="7" t="s">
        <v>222</v>
      </c>
      <c r="D88" s="7" t="s">
        <v>222</v>
      </c>
      <c r="E88" s="8">
        <f t="shared" si="2"/>
        <v>34668614</v>
      </c>
      <c r="F88" s="9">
        <v>3852496.71</v>
      </c>
      <c r="G88" s="9">
        <v>3424013.03</v>
      </c>
      <c r="H88" s="9">
        <v>3424013.03</v>
      </c>
      <c r="I88" s="9">
        <v>3424013.03</v>
      </c>
      <c r="J88" s="9">
        <v>3424013.03</v>
      </c>
      <c r="K88" s="9">
        <v>3424013.03</v>
      </c>
      <c r="L88" s="9">
        <v>3424013.03</v>
      </c>
      <c r="M88" s="9">
        <v>3424013.03</v>
      </c>
      <c r="N88" s="9">
        <v>3424013.03</v>
      </c>
      <c r="O88" s="9">
        <v>3424013.05</v>
      </c>
      <c r="P88" s="9">
        <v>0</v>
      </c>
      <c r="Q88" s="9">
        <v>0</v>
      </c>
    </row>
    <row r="89" spans="1:17">
      <c r="A89" s="6" t="s">
        <v>591</v>
      </c>
      <c r="B89" s="6" t="s">
        <v>223</v>
      </c>
      <c r="C89" s="7" t="s">
        <v>224</v>
      </c>
      <c r="D89" s="7" t="s">
        <v>224</v>
      </c>
      <c r="E89" s="8">
        <f t="shared" si="2"/>
        <v>36633156</v>
      </c>
      <c r="F89" s="9">
        <v>4070803.43</v>
      </c>
      <c r="G89" s="9">
        <v>3618039.18</v>
      </c>
      <c r="H89" s="9">
        <v>3618039.18</v>
      </c>
      <c r="I89" s="9">
        <v>3618039.18</v>
      </c>
      <c r="J89" s="9">
        <v>3618039.18</v>
      </c>
      <c r="K89" s="9">
        <v>3618039.18</v>
      </c>
      <c r="L89" s="9">
        <v>3618039.18</v>
      </c>
      <c r="M89" s="9">
        <v>3618039.18</v>
      </c>
      <c r="N89" s="9">
        <v>3618039.18</v>
      </c>
      <c r="O89" s="9">
        <v>3618039.13</v>
      </c>
      <c r="P89" s="9">
        <v>0</v>
      </c>
      <c r="Q89" s="9">
        <v>0</v>
      </c>
    </row>
    <row r="90" spans="1:17">
      <c r="A90" s="6" t="s">
        <v>592</v>
      </c>
      <c r="B90" s="6" t="s">
        <v>225</v>
      </c>
      <c r="C90" s="7" t="s">
        <v>226</v>
      </c>
      <c r="D90" s="7" t="s">
        <v>226</v>
      </c>
      <c r="E90" s="8">
        <f t="shared" si="2"/>
        <v>16604371</v>
      </c>
      <c r="F90" s="9">
        <v>1845135.33</v>
      </c>
      <c r="G90" s="9">
        <v>1639915.08</v>
      </c>
      <c r="H90" s="9">
        <v>1639915.08</v>
      </c>
      <c r="I90" s="9">
        <v>1639915.08</v>
      </c>
      <c r="J90" s="9">
        <v>1639915.08</v>
      </c>
      <c r="K90" s="9">
        <v>1639915.08</v>
      </c>
      <c r="L90" s="9">
        <v>1639915.08</v>
      </c>
      <c r="M90" s="9">
        <v>1639915.08</v>
      </c>
      <c r="N90" s="9">
        <v>1639915.08</v>
      </c>
      <c r="O90" s="9">
        <v>1639915.03</v>
      </c>
      <c r="P90" s="9">
        <v>0</v>
      </c>
      <c r="Q90" s="9">
        <v>0</v>
      </c>
    </row>
    <row r="91" spans="1:17">
      <c r="A91" s="6" t="s">
        <v>593</v>
      </c>
      <c r="B91" s="6" t="s">
        <v>227</v>
      </c>
      <c r="C91" s="7" t="s">
        <v>228</v>
      </c>
      <c r="D91" s="7" t="s">
        <v>228</v>
      </c>
      <c r="E91" s="8">
        <f t="shared" si="2"/>
        <v>32289502</v>
      </c>
      <c r="F91" s="9">
        <v>3588121.52</v>
      </c>
      <c r="G91" s="9">
        <v>3189042.28</v>
      </c>
      <c r="H91" s="9">
        <v>3189042.28</v>
      </c>
      <c r="I91" s="9">
        <v>3189042.28</v>
      </c>
      <c r="J91" s="9">
        <v>3189042.28</v>
      </c>
      <c r="K91" s="9">
        <v>3189042.28</v>
      </c>
      <c r="L91" s="9">
        <v>3189042.28</v>
      </c>
      <c r="M91" s="9">
        <v>3189042.28</v>
      </c>
      <c r="N91" s="9">
        <v>3189042.28</v>
      </c>
      <c r="O91" s="9">
        <v>3189042.24</v>
      </c>
      <c r="P91" s="9">
        <v>0</v>
      </c>
      <c r="Q91" s="9">
        <v>0</v>
      </c>
    </row>
    <row r="92" spans="1:17" ht="22.5">
      <c r="A92" s="6" t="s">
        <v>594</v>
      </c>
      <c r="B92" s="6" t="s">
        <v>229</v>
      </c>
      <c r="C92" s="7" t="s">
        <v>230</v>
      </c>
      <c r="D92" s="7" t="s">
        <v>230</v>
      </c>
      <c r="E92" s="8">
        <f t="shared" si="2"/>
        <v>20986747.000000004</v>
      </c>
      <c r="F92" s="9">
        <v>2332120.16</v>
      </c>
      <c r="G92" s="9">
        <v>2072736.32</v>
      </c>
      <c r="H92" s="9">
        <v>2072736.32</v>
      </c>
      <c r="I92" s="9">
        <v>2072736.32</v>
      </c>
      <c r="J92" s="9">
        <v>2072736.32</v>
      </c>
      <c r="K92" s="9">
        <v>2072736.32</v>
      </c>
      <c r="L92" s="9">
        <v>2072736.32</v>
      </c>
      <c r="M92" s="9">
        <v>2072736.32</v>
      </c>
      <c r="N92" s="9">
        <v>2072736.32</v>
      </c>
      <c r="O92" s="9">
        <v>2072736.28</v>
      </c>
      <c r="P92" s="9">
        <v>0</v>
      </c>
      <c r="Q92" s="9">
        <v>0</v>
      </c>
    </row>
    <row r="93" spans="1:17" ht="22.5">
      <c r="A93" s="6" t="s">
        <v>595</v>
      </c>
      <c r="B93" s="6" t="s">
        <v>231</v>
      </c>
      <c r="C93" s="7" t="s">
        <v>232</v>
      </c>
      <c r="D93" s="7" t="s">
        <v>232</v>
      </c>
      <c r="E93" s="8">
        <f t="shared" si="2"/>
        <v>7936615.0000000019</v>
      </c>
      <c r="F93" s="9">
        <v>881944.2</v>
      </c>
      <c r="G93" s="9">
        <v>783852.31</v>
      </c>
      <c r="H93" s="9">
        <v>783852.31</v>
      </c>
      <c r="I93" s="9">
        <v>783852.31</v>
      </c>
      <c r="J93" s="9">
        <v>783852.31</v>
      </c>
      <c r="K93" s="9">
        <v>783852.31</v>
      </c>
      <c r="L93" s="9">
        <v>783852.31</v>
      </c>
      <c r="M93" s="9">
        <v>783852.31</v>
      </c>
      <c r="N93" s="9">
        <v>783852.31</v>
      </c>
      <c r="O93" s="9">
        <v>783852.32</v>
      </c>
      <c r="P93" s="9">
        <v>0</v>
      </c>
      <c r="Q93" s="9">
        <v>0</v>
      </c>
    </row>
    <row r="94" spans="1:17" ht="22.5">
      <c r="A94" s="6" t="s">
        <v>596</v>
      </c>
      <c r="B94" s="6" t="s">
        <v>233</v>
      </c>
      <c r="C94" s="7" t="s">
        <v>234</v>
      </c>
      <c r="D94" s="7" t="s">
        <v>234</v>
      </c>
      <c r="E94" s="8">
        <f t="shared" si="2"/>
        <v>19924270</v>
      </c>
      <c r="F94" s="9">
        <v>2214054.0299999998</v>
      </c>
      <c r="G94" s="9">
        <v>1967801.78</v>
      </c>
      <c r="H94" s="9">
        <v>1967801.78</v>
      </c>
      <c r="I94" s="9">
        <v>1967801.78</v>
      </c>
      <c r="J94" s="9">
        <v>1967801.78</v>
      </c>
      <c r="K94" s="9">
        <v>1967801.78</v>
      </c>
      <c r="L94" s="9">
        <v>1967801.78</v>
      </c>
      <c r="M94" s="9">
        <v>1967801.78</v>
      </c>
      <c r="N94" s="9">
        <v>1967801.78</v>
      </c>
      <c r="O94" s="9">
        <v>1967801.73</v>
      </c>
      <c r="P94" s="9">
        <v>0</v>
      </c>
      <c r="Q94" s="9">
        <v>0</v>
      </c>
    </row>
    <row r="95" spans="1:17">
      <c r="A95" s="6" t="s">
        <v>597</v>
      </c>
      <c r="B95" s="6" t="s">
        <v>235</v>
      </c>
      <c r="C95" s="7" t="s">
        <v>236</v>
      </c>
      <c r="D95" s="7" t="s">
        <v>236</v>
      </c>
      <c r="E95" s="8">
        <f t="shared" si="2"/>
        <v>18498623.999999996</v>
      </c>
      <c r="F95" s="9">
        <v>2055631.3</v>
      </c>
      <c r="G95" s="9">
        <v>1826999.19</v>
      </c>
      <c r="H95" s="9">
        <v>1826999.19</v>
      </c>
      <c r="I95" s="9">
        <v>1826999.19</v>
      </c>
      <c r="J95" s="9">
        <v>1826999.19</v>
      </c>
      <c r="K95" s="9">
        <v>1826999.19</v>
      </c>
      <c r="L95" s="9">
        <v>1826999.19</v>
      </c>
      <c r="M95" s="9">
        <v>1826999.19</v>
      </c>
      <c r="N95" s="9">
        <v>1826999.19</v>
      </c>
      <c r="O95" s="9">
        <v>1826999.18</v>
      </c>
      <c r="P95" s="9">
        <v>0</v>
      </c>
      <c r="Q95" s="9">
        <v>0</v>
      </c>
    </row>
    <row r="96" spans="1:17">
      <c r="A96" s="6" t="s">
        <v>598</v>
      </c>
      <c r="B96" s="6" t="s">
        <v>237</v>
      </c>
      <c r="C96" s="7" t="s">
        <v>238</v>
      </c>
      <c r="D96" s="7" t="s">
        <v>238</v>
      </c>
      <c r="E96" s="8">
        <f t="shared" si="2"/>
        <v>33177172.000000007</v>
      </c>
      <c r="F96" s="9">
        <v>3686762.49</v>
      </c>
      <c r="G96" s="9">
        <v>3276712.17</v>
      </c>
      <c r="H96" s="9">
        <v>3276712.17</v>
      </c>
      <c r="I96" s="9">
        <v>3276712.17</v>
      </c>
      <c r="J96" s="9">
        <v>3276712.17</v>
      </c>
      <c r="K96" s="9">
        <v>3276712.17</v>
      </c>
      <c r="L96" s="9">
        <v>3276712.17</v>
      </c>
      <c r="M96" s="9">
        <v>3276712.17</v>
      </c>
      <c r="N96" s="9">
        <v>3276712.17</v>
      </c>
      <c r="O96" s="9">
        <v>3276712.15</v>
      </c>
      <c r="P96" s="9">
        <v>0</v>
      </c>
      <c r="Q96" s="9">
        <v>0</v>
      </c>
    </row>
    <row r="97" spans="1:17" ht="45">
      <c r="A97" s="6" t="s">
        <v>599</v>
      </c>
      <c r="B97" s="6" t="s">
        <v>239</v>
      </c>
      <c r="C97" s="7" t="s">
        <v>240</v>
      </c>
      <c r="D97" s="7" t="s">
        <v>240</v>
      </c>
      <c r="E97" s="8">
        <f t="shared" si="2"/>
        <v>1753685.0000000002</v>
      </c>
      <c r="F97" s="9">
        <v>194875.56</v>
      </c>
      <c r="G97" s="9">
        <v>173201.05</v>
      </c>
      <c r="H97" s="9">
        <v>173201.05</v>
      </c>
      <c r="I97" s="9">
        <v>173201.05</v>
      </c>
      <c r="J97" s="9">
        <v>173201.05</v>
      </c>
      <c r="K97" s="9">
        <v>173201.05</v>
      </c>
      <c r="L97" s="9">
        <v>173201.05</v>
      </c>
      <c r="M97" s="9">
        <v>173201.05</v>
      </c>
      <c r="N97" s="9">
        <v>173201.05</v>
      </c>
      <c r="O97" s="9">
        <v>173201.04</v>
      </c>
      <c r="P97" s="9">
        <v>0</v>
      </c>
      <c r="Q97" s="9">
        <v>0</v>
      </c>
    </row>
    <row r="98" spans="1:17" ht="22.5">
      <c r="A98" s="6" t="s">
        <v>600</v>
      </c>
      <c r="B98" s="6" t="s">
        <v>241</v>
      </c>
      <c r="C98" s="7" t="s">
        <v>242</v>
      </c>
      <c r="D98" s="7" t="s">
        <v>242</v>
      </c>
      <c r="E98" s="8">
        <f t="shared" si="2"/>
        <v>6162214</v>
      </c>
      <c r="F98" s="9">
        <v>684766.61</v>
      </c>
      <c r="G98" s="9">
        <v>608605.27</v>
      </c>
      <c r="H98" s="9">
        <v>608605.27</v>
      </c>
      <c r="I98" s="9">
        <v>608605.27</v>
      </c>
      <c r="J98" s="9">
        <v>608605.27</v>
      </c>
      <c r="K98" s="9">
        <v>608605.27</v>
      </c>
      <c r="L98" s="9">
        <v>608605.27</v>
      </c>
      <c r="M98" s="9">
        <v>608605.27</v>
      </c>
      <c r="N98" s="9">
        <v>608605.27</v>
      </c>
      <c r="O98" s="9">
        <v>608605.23</v>
      </c>
      <c r="P98" s="9">
        <v>0</v>
      </c>
      <c r="Q98" s="9">
        <v>0</v>
      </c>
    </row>
    <row r="99" spans="1:17">
      <c r="A99" s="6" t="s">
        <v>601</v>
      </c>
      <c r="B99" s="6" t="s">
        <v>243</v>
      </c>
      <c r="C99" s="7" t="s">
        <v>244</v>
      </c>
      <c r="D99" s="7" t="s">
        <v>244</v>
      </c>
      <c r="E99" s="8">
        <f t="shared" si="2"/>
        <v>5360985</v>
      </c>
      <c r="F99" s="9">
        <v>595731.26</v>
      </c>
      <c r="G99" s="9">
        <v>529472.64</v>
      </c>
      <c r="H99" s="9">
        <v>529472.64</v>
      </c>
      <c r="I99" s="9">
        <v>529472.64</v>
      </c>
      <c r="J99" s="9">
        <v>529472.64</v>
      </c>
      <c r="K99" s="9">
        <v>529472.64</v>
      </c>
      <c r="L99" s="9">
        <v>529472.64</v>
      </c>
      <c r="M99" s="9">
        <v>529472.64</v>
      </c>
      <c r="N99" s="9">
        <v>529472.64</v>
      </c>
      <c r="O99" s="9">
        <v>529472.62</v>
      </c>
      <c r="P99" s="9">
        <v>0</v>
      </c>
      <c r="Q99" s="9">
        <v>0</v>
      </c>
    </row>
    <row r="100" spans="1:17">
      <c r="A100" s="6" t="s">
        <v>602</v>
      </c>
      <c r="B100" s="6" t="s">
        <v>245</v>
      </c>
      <c r="C100" s="7" t="s">
        <v>246</v>
      </c>
      <c r="D100" s="7" t="s">
        <v>246</v>
      </c>
      <c r="E100" s="8">
        <f t="shared" si="2"/>
        <v>17169738.999999996</v>
      </c>
      <c r="F100" s="9">
        <v>1907960.99</v>
      </c>
      <c r="G100" s="9">
        <v>1695753.11</v>
      </c>
      <c r="H100" s="9">
        <v>1695753.11</v>
      </c>
      <c r="I100" s="9">
        <v>1695753.11</v>
      </c>
      <c r="J100" s="9">
        <v>1695753.11</v>
      </c>
      <c r="K100" s="9">
        <v>1695753.11</v>
      </c>
      <c r="L100" s="9">
        <v>1695753.11</v>
      </c>
      <c r="M100" s="9">
        <v>1695753.11</v>
      </c>
      <c r="N100" s="9">
        <v>1695753.11</v>
      </c>
      <c r="O100" s="9">
        <v>1695753.13</v>
      </c>
      <c r="P100" s="9">
        <v>0</v>
      </c>
      <c r="Q100" s="9">
        <v>0</v>
      </c>
    </row>
    <row r="101" spans="1:17" ht="22.5">
      <c r="A101" s="6" t="s">
        <v>603</v>
      </c>
      <c r="B101" s="6" t="s">
        <v>247</v>
      </c>
      <c r="C101" s="7" t="s">
        <v>248</v>
      </c>
      <c r="D101" s="7" t="s">
        <v>248</v>
      </c>
      <c r="E101" s="8">
        <f t="shared" si="2"/>
        <v>37762009.000000007</v>
      </c>
      <c r="F101" s="9">
        <v>4196245.49</v>
      </c>
      <c r="G101" s="9">
        <v>3729529.28</v>
      </c>
      <c r="H101" s="9">
        <v>3729529.28</v>
      </c>
      <c r="I101" s="9">
        <v>3729529.28</v>
      </c>
      <c r="J101" s="9">
        <v>3729529.28</v>
      </c>
      <c r="K101" s="9">
        <v>3729529.28</v>
      </c>
      <c r="L101" s="9">
        <v>3729529.28</v>
      </c>
      <c r="M101" s="9">
        <v>3729529.28</v>
      </c>
      <c r="N101" s="9">
        <v>3729529.28</v>
      </c>
      <c r="O101" s="9">
        <v>3729529.27</v>
      </c>
      <c r="P101" s="9">
        <v>0</v>
      </c>
      <c r="Q101" s="9">
        <v>0</v>
      </c>
    </row>
    <row r="102" spans="1:17">
      <c r="A102" s="6" t="s">
        <v>604</v>
      </c>
      <c r="B102" s="6" t="s">
        <v>249</v>
      </c>
      <c r="C102" s="7" t="s">
        <v>250</v>
      </c>
      <c r="D102" s="7" t="s">
        <v>250</v>
      </c>
      <c r="E102" s="8">
        <f t="shared" si="2"/>
        <v>28283219.999999996</v>
      </c>
      <c r="F102" s="9">
        <v>3142929.56</v>
      </c>
      <c r="G102" s="9">
        <v>2793365.61</v>
      </c>
      <c r="H102" s="9">
        <v>2793365.61</v>
      </c>
      <c r="I102" s="9">
        <v>2793365.61</v>
      </c>
      <c r="J102" s="9">
        <v>2793365.61</v>
      </c>
      <c r="K102" s="9">
        <v>2793365.61</v>
      </c>
      <c r="L102" s="9">
        <v>2793365.61</v>
      </c>
      <c r="M102" s="9">
        <v>2793365.61</v>
      </c>
      <c r="N102" s="9">
        <v>2793365.61</v>
      </c>
      <c r="O102" s="9">
        <v>2793365.56</v>
      </c>
      <c r="P102" s="9">
        <v>0</v>
      </c>
      <c r="Q102" s="9">
        <v>0</v>
      </c>
    </row>
    <row r="103" spans="1:17">
      <c r="A103" s="6" t="s">
        <v>605</v>
      </c>
      <c r="B103" s="6" t="s">
        <v>251</v>
      </c>
      <c r="C103" s="7" t="s">
        <v>252</v>
      </c>
      <c r="D103" s="7" t="s">
        <v>252</v>
      </c>
      <c r="E103" s="8">
        <f t="shared" si="2"/>
        <v>9801029</v>
      </c>
      <c r="F103" s="9">
        <v>1089124.3600000001</v>
      </c>
      <c r="G103" s="9">
        <v>967989.41</v>
      </c>
      <c r="H103" s="9">
        <v>967989.41</v>
      </c>
      <c r="I103" s="9">
        <v>967989.41</v>
      </c>
      <c r="J103" s="9">
        <v>967989.41</v>
      </c>
      <c r="K103" s="9">
        <v>967989.41</v>
      </c>
      <c r="L103" s="9">
        <v>967989.41</v>
      </c>
      <c r="M103" s="9">
        <v>967989.41</v>
      </c>
      <c r="N103" s="9">
        <v>967989.41</v>
      </c>
      <c r="O103" s="9">
        <v>967989.36</v>
      </c>
      <c r="P103" s="9">
        <v>0</v>
      </c>
      <c r="Q103" s="9">
        <v>0</v>
      </c>
    </row>
    <row r="104" spans="1:17">
      <c r="A104" s="6" t="s">
        <v>606</v>
      </c>
      <c r="B104" s="6" t="s">
        <v>253</v>
      </c>
      <c r="C104" s="7" t="s">
        <v>254</v>
      </c>
      <c r="D104" s="7" t="s">
        <v>254</v>
      </c>
      <c r="E104" s="8">
        <f t="shared" si="2"/>
        <v>14598779</v>
      </c>
      <c r="F104" s="9">
        <v>1622266.99</v>
      </c>
      <c r="G104" s="9">
        <v>1441834.67</v>
      </c>
      <c r="H104" s="9">
        <v>1441834.67</v>
      </c>
      <c r="I104" s="9">
        <v>1441834.67</v>
      </c>
      <c r="J104" s="9">
        <v>1441834.67</v>
      </c>
      <c r="K104" s="9">
        <v>1441834.67</v>
      </c>
      <c r="L104" s="9">
        <v>1441834.67</v>
      </c>
      <c r="M104" s="9">
        <v>1441834.67</v>
      </c>
      <c r="N104" s="9">
        <v>1441834.67</v>
      </c>
      <c r="O104" s="9">
        <v>1441834.65</v>
      </c>
      <c r="P104" s="9">
        <v>0</v>
      </c>
      <c r="Q104" s="9">
        <v>0</v>
      </c>
    </row>
    <row r="105" spans="1:17" ht="22.5">
      <c r="A105" s="6" t="s">
        <v>607</v>
      </c>
      <c r="B105" s="6" t="s">
        <v>255</v>
      </c>
      <c r="C105" s="7" t="s">
        <v>256</v>
      </c>
      <c r="D105" s="7" t="s">
        <v>256</v>
      </c>
      <c r="E105" s="8">
        <f t="shared" si="2"/>
        <v>13545446.000000002</v>
      </c>
      <c r="F105" s="9">
        <v>1505216.97</v>
      </c>
      <c r="G105" s="9">
        <v>1337803.23</v>
      </c>
      <c r="H105" s="9">
        <v>1337803.23</v>
      </c>
      <c r="I105" s="9">
        <v>1337803.23</v>
      </c>
      <c r="J105" s="9">
        <v>1337803.23</v>
      </c>
      <c r="K105" s="9">
        <v>1337803.23</v>
      </c>
      <c r="L105" s="9">
        <v>1337803.23</v>
      </c>
      <c r="M105" s="9">
        <v>1337803.23</v>
      </c>
      <c r="N105" s="9">
        <v>1337803.23</v>
      </c>
      <c r="O105" s="9">
        <v>1337803.19</v>
      </c>
      <c r="P105" s="9">
        <v>0</v>
      </c>
      <c r="Q105" s="9">
        <v>0</v>
      </c>
    </row>
    <row r="106" spans="1:17">
      <c r="A106" s="6" t="s">
        <v>608</v>
      </c>
      <c r="B106" s="6" t="s">
        <v>257</v>
      </c>
      <c r="C106" s="7" t="s">
        <v>258</v>
      </c>
      <c r="D106" s="7" t="s">
        <v>258</v>
      </c>
      <c r="E106" s="8">
        <f t="shared" si="2"/>
        <v>34353976</v>
      </c>
      <c r="F106" s="9">
        <v>3817533.04</v>
      </c>
      <c r="G106" s="9">
        <v>3392938.11</v>
      </c>
      <c r="H106" s="9">
        <v>3392938.11</v>
      </c>
      <c r="I106" s="9">
        <v>3392938.11</v>
      </c>
      <c r="J106" s="9">
        <v>3392938.11</v>
      </c>
      <c r="K106" s="9">
        <v>3392938.11</v>
      </c>
      <c r="L106" s="9">
        <v>3392938.11</v>
      </c>
      <c r="M106" s="9">
        <v>3392938.11</v>
      </c>
      <c r="N106" s="9">
        <v>3392938.11</v>
      </c>
      <c r="O106" s="9">
        <v>3392938.08</v>
      </c>
      <c r="P106" s="9">
        <v>0</v>
      </c>
      <c r="Q106" s="9">
        <v>0</v>
      </c>
    </row>
    <row r="107" spans="1:17">
      <c r="A107" s="6" t="s">
        <v>609</v>
      </c>
      <c r="B107" s="6" t="s">
        <v>259</v>
      </c>
      <c r="C107" s="7" t="s">
        <v>260</v>
      </c>
      <c r="D107" s="7" t="s">
        <v>260</v>
      </c>
      <c r="E107" s="8">
        <f t="shared" si="2"/>
        <v>10938741</v>
      </c>
      <c r="F107" s="9">
        <v>1215550.8600000001</v>
      </c>
      <c r="G107" s="9">
        <v>1080354.46</v>
      </c>
      <c r="H107" s="9">
        <v>1080354.46</v>
      </c>
      <c r="I107" s="9">
        <v>1080354.46</v>
      </c>
      <c r="J107" s="9">
        <v>1080354.46</v>
      </c>
      <c r="K107" s="9">
        <v>1080354.46</v>
      </c>
      <c r="L107" s="9">
        <v>1080354.46</v>
      </c>
      <c r="M107" s="9">
        <v>1080354.46</v>
      </c>
      <c r="N107" s="9">
        <v>1080354.46</v>
      </c>
      <c r="O107" s="9">
        <v>1080354.46</v>
      </c>
      <c r="P107" s="9">
        <v>0</v>
      </c>
      <c r="Q107" s="9">
        <v>0</v>
      </c>
    </row>
    <row r="108" spans="1:17">
      <c r="A108" s="6" t="s">
        <v>610</v>
      </c>
      <c r="B108" s="6" t="s">
        <v>261</v>
      </c>
      <c r="C108" s="7" t="s">
        <v>262</v>
      </c>
      <c r="D108" s="7" t="s">
        <v>262</v>
      </c>
      <c r="E108" s="8">
        <f t="shared" si="2"/>
        <v>48432923.999999993</v>
      </c>
      <c r="F108" s="9">
        <v>5382034.5999999996</v>
      </c>
      <c r="G108" s="9">
        <v>4783432.16</v>
      </c>
      <c r="H108" s="9">
        <v>4783432.16</v>
      </c>
      <c r="I108" s="9">
        <v>4783432.16</v>
      </c>
      <c r="J108" s="9">
        <v>4783432.16</v>
      </c>
      <c r="K108" s="9">
        <v>4783432.16</v>
      </c>
      <c r="L108" s="9">
        <v>4783432.16</v>
      </c>
      <c r="M108" s="9">
        <v>4783432.16</v>
      </c>
      <c r="N108" s="9">
        <v>4783432.16</v>
      </c>
      <c r="O108" s="9">
        <v>4783432.12</v>
      </c>
      <c r="P108" s="9">
        <v>0</v>
      </c>
      <c r="Q108" s="9">
        <v>0</v>
      </c>
    </row>
    <row r="109" spans="1:17">
      <c r="A109" s="6" t="s">
        <v>611</v>
      </c>
      <c r="B109" s="6" t="s">
        <v>263</v>
      </c>
      <c r="C109" s="7" t="s">
        <v>264</v>
      </c>
      <c r="D109" s="7" t="s">
        <v>264</v>
      </c>
      <c r="E109" s="8">
        <f t="shared" si="2"/>
        <v>41460947.999999993</v>
      </c>
      <c r="F109" s="9">
        <v>4607284.43</v>
      </c>
      <c r="G109" s="9">
        <v>4094851.51</v>
      </c>
      <c r="H109" s="9">
        <v>4094851.51</v>
      </c>
      <c r="I109" s="9">
        <v>4094851.51</v>
      </c>
      <c r="J109" s="9">
        <v>4094851.51</v>
      </c>
      <c r="K109" s="9">
        <v>4094851.51</v>
      </c>
      <c r="L109" s="9">
        <v>4094851.51</v>
      </c>
      <c r="M109" s="9">
        <v>4094851.51</v>
      </c>
      <c r="N109" s="9">
        <v>4094851.51</v>
      </c>
      <c r="O109" s="9">
        <v>4094851.49</v>
      </c>
      <c r="P109" s="9">
        <v>0</v>
      </c>
      <c r="Q109" s="9">
        <v>0</v>
      </c>
    </row>
    <row r="110" spans="1:17">
      <c r="A110" s="6" t="s">
        <v>612</v>
      </c>
      <c r="B110" s="6" t="s">
        <v>265</v>
      </c>
      <c r="C110" s="7" t="s">
        <v>266</v>
      </c>
      <c r="D110" s="7" t="s">
        <v>266</v>
      </c>
      <c r="E110" s="8">
        <f t="shared" si="2"/>
        <v>19343731</v>
      </c>
      <c r="F110" s="9">
        <v>2149542.52</v>
      </c>
      <c r="G110" s="9">
        <v>1910465.39</v>
      </c>
      <c r="H110" s="9">
        <v>1910465.39</v>
      </c>
      <c r="I110" s="9">
        <v>1910465.39</v>
      </c>
      <c r="J110" s="9">
        <v>1910465.39</v>
      </c>
      <c r="K110" s="9">
        <v>1910465.39</v>
      </c>
      <c r="L110" s="9">
        <v>1910465.39</v>
      </c>
      <c r="M110" s="9">
        <v>1910465.39</v>
      </c>
      <c r="N110" s="9">
        <v>1910465.39</v>
      </c>
      <c r="O110" s="9">
        <v>1910465.36</v>
      </c>
      <c r="P110" s="9">
        <v>0</v>
      </c>
      <c r="Q110" s="9">
        <v>0</v>
      </c>
    </row>
    <row r="111" spans="1:17">
      <c r="A111" s="6" t="s">
        <v>613</v>
      </c>
      <c r="B111" s="6" t="s">
        <v>267</v>
      </c>
      <c r="C111" s="7" t="s">
        <v>268</v>
      </c>
      <c r="D111" s="7" t="s">
        <v>268</v>
      </c>
      <c r="E111" s="8">
        <f t="shared" si="2"/>
        <v>52581311.000000007</v>
      </c>
      <c r="F111" s="9">
        <v>5843017.7599999998</v>
      </c>
      <c r="G111" s="9">
        <v>5193143.7</v>
      </c>
      <c r="H111" s="9">
        <v>5193143.7</v>
      </c>
      <c r="I111" s="9">
        <v>5193143.7</v>
      </c>
      <c r="J111" s="9">
        <v>5193143.7</v>
      </c>
      <c r="K111" s="9">
        <v>5193143.7</v>
      </c>
      <c r="L111" s="9">
        <v>5193143.7</v>
      </c>
      <c r="M111" s="9">
        <v>5193143.7</v>
      </c>
      <c r="N111" s="9">
        <v>5193143.7</v>
      </c>
      <c r="O111" s="9">
        <v>5193143.6399999997</v>
      </c>
      <c r="P111" s="9">
        <v>0</v>
      </c>
      <c r="Q111" s="9">
        <v>0</v>
      </c>
    </row>
    <row r="112" spans="1:17" ht="22.5">
      <c r="A112" s="6" t="s">
        <v>614</v>
      </c>
      <c r="B112" s="6" t="s">
        <v>269</v>
      </c>
      <c r="C112" s="7" t="s">
        <v>270</v>
      </c>
      <c r="D112" s="7" t="s">
        <v>270</v>
      </c>
      <c r="E112" s="8">
        <f t="shared" si="2"/>
        <v>89251156.999999985</v>
      </c>
      <c r="F112" s="9">
        <v>9917898.3100000005</v>
      </c>
      <c r="G112" s="9">
        <v>8814806.5199999996</v>
      </c>
      <c r="H112" s="9">
        <v>8814806.5199999996</v>
      </c>
      <c r="I112" s="9">
        <v>8814806.5199999996</v>
      </c>
      <c r="J112" s="9">
        <v>8814806.5199999996</v>
      </c>
      <c r="K112" s="9">
        <v>8814806.5199999996</v>
      </c>
      <c r="L112" s="9">
        <v>8814806.5199999996</v>
      </c>
      <c r="M112" s="9">
        <v>8814806.5199999996</v>
      </c>
      <c r="N112" s="9">
        <v>8814806.5199999996</v>
      </c>
      <c r="O112" s="9">
        <v>8814806.5299999993</v>
      </c>
      <c r="P112" s="9">
        <v>0</v>
      </c>
      <c r="Q112" s="9">
        <v>0</v>
      </c>
    </row>
    <row r="113" spans="1:17">
      <c r="A113" s="6" t="s">
        <v>615</v>
      </c>
      <c r="B113" s="6" t="s">
        <v>271</v>
      </c>
      <c r="C113" s="7" t="s">
        <v>272</v>
      </c>
      <c r="D113" s="7" t="s">
        <v>272</v>
      </c>
      <c r="E113" s="8">
        <f t="shared" si="2"/>
        <v>51083278.999999993</v>
      </c>
      <c r="F113" s="9">
        <v>5676551.25</v>
      </c>
      <c r="G113" s="9">
        <v>5045191.97</v>
      </c>
      <c r="H113" s="9">
        <v>5045191.97</v>
      </c>
      <c r="I113" s="9">
        <v>5045191.97</v>
      </c>
      <c r="J113" s="9">
        <v>5045191.97</v>
      </c>
      <c r="K113" s="9">
        <v>5045191.97</v>
      </c>
      <c r="L113" s="9">
        <v>5045191.97</v>
      </c>
      <c r="M113" s="9">
        <v>5045191.97</v>
      </c>
      <c r="N113" s="9">
        <v>5045191.97</v>
      </c>
      <c r="O113" s="9">
        <v>5045191.99</v>
      </c>
      <c r="P113" s="9">
        <v>0</v>
      </c>
      <c r="Q113" s="9">
        <v>0</v>
      </c>
    </row>
    <row r="114" spans="1:17">
      <c r="A114" s="6" t="s">
        <v>616</v>
      </c>
      <c r="B114" s="6" t="s">
        <v>273</v>
      </c>
      <c r="C114" s="7" t="s">
        <v>274</v>
      </c>
      <c r="D114" s="7" t="s">
        <v>274</v>
      </c>
      <c r="E114" s="8">
        <f t="shared" si="2"/>
        <v>26343781.000000007</v>
      </c>
      <c r="F114" s="9">
        <v>2927412.37</v>
      </c>
      <c r="G114" s="9">
        <v>2601818.7400000002</v>
      </c>
      <c r="H114" s="9">
        <v>2601818.7400000002</v>
      </c>
      <c r="I114" s="9">
        <v>2601818.7400000002</v>
      </c>
      <c r="J114" s="9">
        <v>2601818.7400000002</v>
      </c>
      <c r="K114" s="9">
        <v>2601818.7400000002</v>
      </c>
      <c r="L114" s="9">
        <v>2601818.7400000002</v>
      </c>
      <c r="M114" s="9">
        <v>2601818.7400000002</v>
      </c>
      <c r="N114" s="9">
        <v>2601818.7400000002</v>
      </c>
      <c r="O114" s="9">
        <v>2601818.71</v>
      </c>
      <c r="P114" s="9">
        <v>0</v>
      </c>
      <c r="Q114" s="9">
        <v>0</v>
      </c>
    </row>
    <row r="115" spans="1:17">
      <c r="A115" s="6" t="s">
        <v>617</v>
      </c>
      <c r="B115" s="6" t="s">
        <v>275</v>
      </c>
      <c r="C115" s="7" t="s">
        <v>276</v>
      </c>
      <c r="D115" s="7" t="s">
        <v>276</v>
      </c>
      <c r="E115" s="8">
        <f t="shared" si="2"/>
        <v>12227352</v>
      </c>
      <c r="F115" s="9">
        <v>1358745.79</v>
      </c>
      <c r="G115" s="9">
        <v>1207622.9099999999</v>
      </c>
      <c r="H115" s="9">
        <v>1207622.9099999999</v>
      </c>
      <c r="I115" s="9">
        <v>1207622.9099999999</v>
      </c>
      <c r="J115" s="9">
        <v>1207622.9099999999</v>
      </c>
      <c r="K115" s="9">
        <v>1207622.9099999999</v>
      </c>
      <c r="L115" s="9">
        <v>1207622.9099999999</v>
      </c>
      <c r="M115" s="9">
        <v>1207622.9099999999</v>
      </c>
      <c r="N115" s="9">
        <v>1207622.9099999999</v>
      </c>
      <c r="O115" s="9">
        <v>1207622.93</v>
      </c>
      <c r="P115" s="9">
        <v>0</v>
      </c>
      <c r="Q115" s="9">
        <v>0</v>
      </c>
    </row>
    <row r="116" spans="1:17">
      <c r="A116" s="6" t="s">
        <v>618</v>
      </c>
      <c r="B116" s="6" t="s">
        <v>277</v>
      </c>
      <c r="C116" s="7" t="s">
        <v>278</v>
      </c>
      <c r="D116" s="7" t="s">
        <v>278</v>
      </c>
      <c r="E116" s="8">
        <f t="shared" si="2"/>
        <v>429751115.00000012</v>
      </c>
      <c r="F116" s="9">
        <v>47755435.350000001</v>
      </c>
      <c r="G116" s="9">
        <v>42443964.420000002</v>
      </c>
      <c r="H116" s="9">
        <v>42443964.420000002</v>
      </c>
      <c r="I116" s="9">
        <v>42443964.420000002</v>
      </c>
      <c r="J116" s="9">
        <v>42443964.420000002</v>
      </c>
      <c r="K116" s="9">
        <v>42443964.420000002</v>
      </c>
      <c r="L116" s="9">
        <v>42443964.420000002</v>
      </c>
      <c r="M116" s="9">
        <v>42443964.420000002</v>
      </c>
      <c r="N116" s="9">
        <v>42443964.420000002</v>
      </c>
      <c r="O116" s="9">
        <v>42443964.289999999</v>
      </c>
      <c r="P116" s="9">
        <v>0</v>
      </c>
      <c r="Q116" s="9">
        <v>0</v>
      </c>
    </row>
    <row r="117" spans="1:17">
      <c r="A117" s="6" t="s">
        <v>619</v>
      </c>
      <c r="B117" s="6" t="s">
        <v>279</v>
      </c>
      <c r="C117" s="7" t="s">
        <v>280</v>
      </c>
      <c r="D117" s="7" t="s">
        <v>280</v>
      </c>
      <c r="E117" s="8">
        <f t="shared" si="2"/>
        <v>82385913.999999985</v>
      </c>
      <c r="F117" s="9">
        <v>9155008.6799999997</v>
      </c>
      <c r="G117" s="9">
        <v>8136767.2599999998</v>
      </c>
      <c r="H117" s="9">
        <v>8136767.2599999998</v>
      </c>
      <c r="I117" s="9">
        <v>8136767.2599999998</v>
      </c>
      <c r="J117" s="9">
        <v>8136767.2599999998</v>
      </c>
      <c r="K117" s="9">
        <v>8136767.2599999998</v>
      </c>
      <c r="L117" s="9">
        <v>8136767.2599999998</v>
      </c>
      <c r="M117" s="9">
        <v>8136767.2599999998</v>
      </c>
      <c r="N117" s="9">
        <v>8136767.2599999998</v>
      </c>
      <c r="O117" s="9">
        <v>8136767.2400000002</v>
      </c>
      <c r="P117" s="9">
        <v>0</v>
      </c>
      <c r="Q117" s="9">
        <v>0</v>
      </c>
    </row>
    <row r="118" spans="1:17">
      <c r="A118" s="6" t="s">
        <v>620</v>
      </c>
      <c r="B118" s="6" t="s">
        <v>281</v>
      </c>
      <c r="C118" s="7" t="s">
        <v>282</v>
      </c>
      <c r="D118" s="7" t="s">
        <v>282</v>
      </c>
      <c r="E118" s="8">
        <f t="shared" si="2"/>
        <v>77975992</v>
      </c>
      <c r="F118" s="9">
        <v>8664962.8499999996</v>
      </c>
      <c r="G118" s="9">
        <v>7701225.46</v>
      </c>
      <c r="H118" s="9">
        <v>7701225.46</v>
      </c>
      <c r="I118" s="9">
        <v>7701225.46</v>
      </c>
      <c r="J118" s="9">
        <v>7701225.46</v>
      </c>
      <c r="K118" s="9">
        <v>7701225.46</v>
      </c>
      <c r="L118" s="9">
        <v>7701225.46</v>
      </c>
      <c r="M118" s="9">
        <v>7701225.46</v>
      </c>
      <c r="N118" s="9">
        <v>7701225.46</v>
      </c>
      <c r="O118" s="9">
        <v>7701225.4699999997</v>
      </c>
      <c r="P118" s="9">
        <v>0</v>
      </c>
      <c r="Q118" s="9">
        <v>0</v>
      </c>
    </row>
    <row r="119" spans="1:17" ht="22.5">
      <c r="A119" s="6" t="s">
        <v>621</v>
      </c>
      <c r="B119" s="6" t="s">
        <v>283</v>
      </c>
      <c r="C119" s="7" t="s">
        <v>284</v>
      </c>
      <c r="D119" s="7" t="s">
        <v>284</v>
      </c>
      <c r="E119" s="8">
        <f t="shared" si="2"/>
        <v>9796487</v>
      </c>
      <c r="F119" s="9">
        <v>1088619.6299999999</v>
      </c>
      <c r="G119" s="9">
        <v>967540.82</v>
      </c>
      <c r="H119" s="9">
        <v>967540.82</v>
      </c>
      <c r="I119" s="9">
        <v>967540.82</v>
      </c>
      <c r="J119" s="9">
        <v>967540.82</v>
      </c>
      <c r="K119" s="9">
        <v>967540.82</v>
      </c>
      <c r="L119" s="9">
        <v>967540.82</v>
      </c>
      <c r="M119" s="9">
        <v>967540.82</v>
      </c>
      <c r="N119" s="9">
        <v>967540.82</v>
      </c>
      <c r="O119" s="9">
        <v>967540.81</v>
      </c>
      <c r="P119" s="9">
        <v>0</v>
      </c>
      <c r="Q119" s="9">
        <v>0</v>
      </c>
    </row>
    <row r="120" spans="1:17" ht="22.5">
      <c r="A120" s="6" t="s">
        <v>622</v>
      </c>
      <c r="B120" s="6" t="s">
        <v>285</v>
      </c>
      <c r="C120" s="7" t="s">
        <v>286</v>
      </c>
      <c r="D120" s="7" t="s">
        <v>286</v>
      </c>
      <c r="E120" s="8">
        <f t="shared" si="2"/>
        <v>34954898.000000007</v>
      </c>
      <c r="F120" s="9">
        <v>3884309.58</v>
      </c>
      <c r="G120" s="9">
        <v>3452287.6</v>
      </c>
      <c r="H120" s="9">
        <v>3452287.6</v>
      </c>
      <c r="I120" s="9">
        <v>3452287.6</v>
      </c>
      <c r="J120" s="9">
        <v>3452287.6</v>
      </c>
      <c r="K120" s="9">
        <v>3452287.6</v>
      </c>
      <c r="L120" s="9">
        <v>3452287.6</v>
      </c>
      <c r="M120" s="9">
        <v>3452287.6</v>
      </c>
      <c r="N120" s="9">
        <v>3452287.6</v>
      </c>
      <c r="O120" s="9">
        <v>3452287.62</v>
      </c>
      <c r="P120" s="9">
        <v>0</v>
      </c>
      <c r="Q120" s="9">
        <v>0</v>
      </c>
    </row>
    <row r="121" spans="1:17" ht="22.5">
      <c r="A121" s="6" t="s">
        <v>623</v>
      </c>
      <c r="B121" s="6" t="s">
        <v>287</v>
      </c>
      <c r="C121" s="7" t="s">
        <v>288</v>
      </c>
      <c r="D121" s="7" t="s">
        <v>288</v>
      </c>
      <c r="E121" s="8">
        <f t="shared" si="2"/>
        <v>61612404.000000007</v>
      </c>
      <c r="F121" s="9">
        <v>6846584.1600000001</v>
      </c>
      <c r="G121" s="9">
        <v>6085091.0999999996</v>
      </c>
      <c r="H121" s="9">
        <v>6085091.0999999996</v>
      </c>
      <c r="I121" s="9">
        <v>6085091.0999999996</v>
      </c>
      <c r="J121" s="9">
        <v>6085091.0999999996</v>
      </c>
      <c r="K121" s="9">
        <v>6085091.0999999996</v>
      </c>
      <c r="L121" s="9">
        <v>6085091.0999999996</v>
      </c>
      <c r="M121" s="9">
        <v>6085091.0999999996</v>
      </c>
      <c r="N121" s="9">
        <v>6085091.0999999996</v>
      </c>
      <c r="O121" s="9">
        <v>6085091.04</v>
      </c>
      <c r="P121" s="9">
        <v>0</v>
      </c>
      <c r="Q121" s="9">
        <v>0</v>
      </c>
    </row>
    <row r="122" spans="1:17" ht="22.5">
      <c r="A122" s="6" t="s">
        <v>624</v>
      </c>
      <c r="B122" s="6" t="s">
        <v>289</v>
      </c>
      <c r="C122" s="7" t="s">
        <v>290</v>
      </c>
      <c r="D122" s="7" t="s">
        <v>290</v>
      </c>
      <c r="E122" s="8">
        <f t="shared" si="2"/>
        <v>14803202.000000004</v>
      </c>
      <c r="F122" s="9">
        <v>1644983.18</v>
      </c>
      <c r="G122" s="9">
        <v>1462024.31</v>
      </c>
      <c r="H122" s="9">
        <v>1462024.31</v>
      </c>
      <c r="I122" s="9">
        <v>1462024.31</v>
      </c>
      <c r="J122" s="9">
        <v>1462024.31</v>
      </c>
      <c r="K122" s="9">
        <v>1462024.31</v>
      </c>
      <c r="L122" s="9">
        <v>1462024.31</v>
      </c>
      <c r="M122" s="9">
        <v>1462024.31</v>
      </c>
      <c r="N122" s="9">
        <v>1462024.31</v>
      </c>
      <c r="O122" s="9">
        <v>1462024.34</v>
      </c>
      <c r="P122" s="9">
        <v>0</v>
      </c>
      <c r="Q122" s="9">
        <v>0</v>
      </c>
    </row>
    <row r="123" spans="1:17" ht="45">
      <c r="A123" s="6" t="s">
        <v>625</v>
      </c>
      <c r="B123" s="6" t="s">
        <v>291</v>
      </c>
      <c r="C123" s="7" t="s">
        <v>292</v>
      </c>
      <c r="D123" s="7" t="s">
        <v>292</v>
      </c>
      <c r="E123" s="8">
        <f t="shared" si="2"/>
        <v>8120984.9999999981</v>
      </c>
      <c r="F123" s="9">
        <v>902432.04</v>
      </c>
      <c r="G123" s="9">
        <v>802061.44</v>
      </c>
      <c r="H123" s="9">
        <v>802061.44</v>
      </c>
      <c r="I123" s="9">
        <v>802061.44</v>
      </c>
      <c r="J123" s="9">
        <v>802061.44</v>
      </c>
      <c r="K123" s="9">
        <v>802061.44</v>
      </c>
      <c r="L123" s="9">
        <v>802061.44</v>
      </c>
      <c r="M123" s="9">
        <v>802061.44</v>
      </c>
      <c r="N123" s="9">
        <v>802061.44</v>
      </c>
      <c r="O123" s="9">
        <v>802061.44</v>
      </c>
      <c r="P123" s="9">
        <v>0</v>
      </c>
      <c r="Q123" s="9">
        <v>0</v>
      </c>
    </row>
    <row r="124" spans="1:17" ht="33.75">
      <c r="A124" s="6" t="s">
        <v>626</v>
      </c>
      <c r="B124" s="6" t="s">
        <v>293</v>
      </c>
      <c r="C124" s="7" t="s">
        <v>294</v>
      </c>
      <c r="D124" s="7" t="s">
        <v>294</v>
      </c>
      <c r="E124" s="8">
        <f t="shared" si="2"/>
        <v>12112365.000000002</v>
      </c>
      <c r="F124" s="9">
        <v>1345968.03</v>
      </c>
      <c r="G124" s="9">
        <v>1196266.33</v>
      </c>
      <c r="H124" s="9">
        <v>1196266.33</v>
      </c>
      <c r="I124" s="9">
        <v>1196266.33</v>
      </c>
      <c r="J124" s="9">
        <v>1196266.33</v>
      </c>
      <c r="K124" s="9">
        <v>1196266.33</v>
      </c>
      <c r="L124" s="9">
        <v>1196266.33</v>
      </c>
      <c r="M124" s="9">
        <v>1196266.33</v>
      </c>
      <c r="N124" s="9">
        <v>1196266.33</v>
      </c>
      <c r="O124" s="9">
        <v>1196266.33</v>
      </c>
      <c r="P124" s="9">
        <v>0</v>
      </c>
      <c r="Q124" s="9">
        <v>0</v>
      </c>
    </row>
    <row r="125" spans="1:17" ht="22.5">
      <c r="A125" s="6" t="s">
        <v>627</v>
      </c>
      <c r="B125" s="6" t="s">
        <v>295</v>
      </c>
      <c r="C125" s="7" t="s">
        <v>296</v>
      </c>
      <c r="D125" s="7" t="s">
        <v>296</v>
      </c>
      <c r="E125" s="8">
        <f t="shared" si="2"/>
        <v>13982276</v>
      </c>
      <c r="F125" s="9">
        <v>1553759.03</v>
      </c>
      <c r="G125" s="9">
        <v>1380946.33</v>
      </c>
      <c r="H125" s="9">
        <v>1380946.33</v>
      </c>
      <c r="I125" s="9">
        <v>1380946.33</v>
      </c>
      <c r="J125" s="9">
        <v>1380946.33</v>
      </c>
      <c r="K125" s="9">
        <v>1380946.33</v>
      </c>
      <c r="L125" s="9">
        <v>1380946.33</v>
      </c>
      <c r="M125" s="9">
        <v>1380946.33</v>
      </c>
      <c r="N125" s="9">
        <v>1380946.33</v>
      </c>
      <c r="O125" s="9">
        <v>1380946.33</v>
      </c>
      <c r="P125" s="9">
        <v>0</v>
      </c>
      <c r="Q125" s="9">
        <v>0</v>
      </c>
    </row>
    <row r="126" spans="1:17" ht="22.5">
      <c r="A126" s="6" t="s">
        <v>628</v>
      </c>
      <c r="B126" s="6" t="s">
        <v>297</v>
      </c>
      <c r="C126" s="7" t="s">
        <v>298</v>
      </c>
      <c r="D126" s="7" t="s">
        <v>298</v>
      </c>
      <c r="E126" s="8">
        <f t="shared" si="2"/>
        <v>25329924.999999996</v>
      </c>
      <c r="F126" s="9">
        <v>2814749.17</v>
      </c>
      <c r="G126" s="9">
        <v>2501686.2000000002</v>
      </c>
      <c r="H126" s="9">
        <v>2501686.2000000002</v>
      </c>
      <c r="I126" s="9">
        <v>2501686.2000000002</v>
      </c>
      <c r="J126" s="9">
        <v>2501686.2000000002</v>
      </c>
      <c r="K126" s="9">
        <v>2501686.2000000002</v>
      </c>
      <c r="L126" s="9">
        <v>2501686.2000000002</v>
      </c>
      <c r="M126" s="9">
        <v>2501686.2000000002</v>
      </c>
      <c r="N126" s="9">
        <v>2501686.2000000002</v>
      </c>
      <c r="O126" s="9">
        <v>2501686.23</v>
      </c>
      <c r="P126" s="9">
        <v>0</v>
      </c>
      <c r="Q126" s="9">
        <v>0</v>
      </c>
    </row>
    <row r="127" spans="1:17" ht="33.75">
      <c r="A127" s="6" t="s">
        <v>629</v>
      </c>
      <c r="B127" s="6" t="s">
        <v>299</v>
      </c>
      <c r="C127" s="7" t="s">
        <v>300</v>
      </c>
      <c r="D127" s="7" t="s">
        <v>300</v>
      </c>
      <c r="E127" s="8">
        <f t="shared" si="2"/>
        <v>8764871.0000000019</v>
      </c>
      <c r="F127" s="9">
        <v>973982.88</v>
      </c>
      <c r="G127" s="9">
        <v>865654.24</v>
      </c>
      <c r="H127" s="9">
        <v>865654.24</v>
      </c>
      <c r="I127" s="9">
        <v>865654.24</v>
      </c>
      <c r="J127" s="9">
        <v>865654.24</v>
      </c>
      <c r="K127" s="9">
        <v>865654.24</v>
      </c>
      <c r="L127" s="9">
        <v>865654.24</v>
      </c>
      <c r="M127" s="9">
        <v>865654.24</v>
      </c>
      <c r="N127" s="9">
        <v>865654.24</v>
      </c>
      <c r="O127" s="9">
        <v>865654.2</v>
      </c>
      <c r="P127" s="9">
        <v>0</v>
      </c>
      <c r="Q127" s="9">
        <v>0</v>
      </c>
    </row>
    <row r="128" spans="1:17" ht="33.75">
      <c r="A128" s="6" t="s">
        <v>630</v>
      </c>
      <c r="B128" s="6" t="s">
        <v>301</v>
      </c>
      <c r="C128" s="7" t="s">
        <v>302</v>
      </c>
      <c r="D128" s="7" t="s">
        <v>302</v>
      </c>
      <c r="E128" s="8">
        <f t="shared" si="2"/>
        <v>12400535.999999998</v>
      </c>
      <c r="F128" s="9">
        <v>1377990.6</v>
      </c>
      <c r="G128" s="9">
        <v>1224727.27</v>
      </c>
      <c r="H128" s="9">
        <v>1224727.27</v>
      </c>
      <c r="I128" s="9">
        <v>1224727.27</v>
      </c>
      <c r="J128" s="9">
        <v>1224727.27</v>
      </c>
      <c r="K128" s="9">
        <v>1224727.27</v>
      </c>
      <c r="L128" s="9">
        <v>1224727.27</v>
      </c>
      <c r="M128" s="9">
        <v>1224727.27</v>
      </c>
      <c r="N128" s="9">
        <v>1224727.27</v>
      </c>
      <c r="O128" s="9">
        <v>1224727.24</v>
      </c>
      <c r="P128" s="9">
        <v>0</v>
      </c>
      <c r="Q128" s="9">
        <v>0</v>
      </c>
    </row>
    <row r="129" spans="1:17" ht="33.75">
      <c r="A129" s="6" t="s">
        <v>631</v>
      </c>
      <c r="B129" s="6" t="s">
        <v>303</v>
      </c>
      <c r="C129" s="7" t="s">
        <v>304</v>
      </c>
      <c r="D129" s="7" t="s">
        <v>304</v>
      </c>
      <c r="E129" s="8">
        <f t="shared" si="2"/>
        <v>13143867.000000002</v>
      </c>
      <c r="F129" s="9">
        <v>1460592.12</v>
      </c>
      <c r="G129" s="9">
        <v>1298141.6499999999</v>
      </c>
      <c r="H129" s="9">
        <v>1298141.6499999999</v>
      </c>
      <c r="I129" s="9">
        <v>1298141.6499999999</v>
      </c>
      <c r="J129" s="9">
        <v>1298141.6499999999</v>
      </c>
      <c r="K129" s="9">
        <v>1298141.6499999999</v>
      </c>
      <c r="L129" s="9">
        <v>1298141.6499999999</v>
      </c>
      <c r="M129" s="9">
        <v>1298141.6499999999</v>
      </c>
      <c r="N129" s="9">
        <v>1298141.6499999999</v>
      </c>
      <c r="O129" s="9">
        <v>1298141.68</v>
      </c>
      <c r="P129" s="9">
        <v>0</v>
      </c>
      <c r="Q129" s="9">
        <v>0</v>
      </c>
    </row>
    <row r="130" spans="1:17" ht="22.5">
      <c r="A130" s="6" t="s">
        <v>632</v>
      </c>
      <c r="B130" s="6" t="s">
        <v>305</v>
      </c>
      <c r="C130" s="7" t="s">
        <v>306</v>
      </c>
      <c r="D130" s="7" t="s">
        <v>306</v>
      </c>
      <c r="E130" s="8">
        <f t="shared" si="2"/>
        <v>10580822</v>
      </c>
      <c r="F130" s="9">
        <v>1175777.6599999999</v>
      </c>
      <c r="G130" s="9">
        <v>1045004.93</v>
      </c>
      <c r="H130" s="9">
        <v>1045004.93</v>
      </c>
      <c r="I130" s="9">
        <v>1045004.93</v>
      </c>
      <c r="J130" s="9">
        <v>1045004.93</v>
      </c>
      <c r="K130" s="9">
        <v>1045004.93</v>
      </c>
      <c r="L130" s="9">
        <v>1045004.93</v>
      </c>
      <c r="M130" s="9">
        <v>1045004.93</v>
      </c>
      <c r="N130" s="9">
        <v>1045004.93</v>
      </c>
      <c r="O130" s="9">
        <v>1045004.9</v>
      </c>
      <c r="P130" s="9">
        <v>0</v>
      </c>
      <c r="Q130" s="9">
        <v>0</v>
      </c>
    </row>
    <row r="131" spans="1:17" ht="22.5">
      <c r="A131" s="6" t="s">
        <v>633</v>
      </c>
      <c r="B131" s="6" t="s">
        <v>307</v>
      </c>
      <c r="C131" s="7" t="s">
        <v>308</v>
      </c>
      <c r="D131" s="7" t="s">
        <v>308</v>
      </c>
      <c r="E131" s="8">
        <f t="shared" si="2"/>
        <v>23731515.000000004</v>
      </c>
      <c r="F131" s="9">
        <v>2637128.31</v>
      </c>
      <c r="G131" s="9">
        <v>2343820.7400000002</v>
      </c>
      <c r="H131" s="9">
        <v>2343820.7400000002</v>
      </c>
      <c r="I131" s="9">
        <v>2343820.7400000002</v>
      </c>
      <c r="J131" s="9">
        <v>2343820.7400000002</v>
      </c>
      <c r="K131" s="9">
        <v>2343820.7400000002</v>
      </c>
      <c r="L131" s="9">
        <v>2343820.7400000002</v>
      </c>
      <c r="M131" s="9">
        <v>2343820.7400000002</v>
      </c>
      <c r="N131" s="9">
        <v>2343820.7400000002</v>
      </c>
      <c r="O131" s="9">
        <v>2343820.77</v>
      </c>
      <c r="P131" s="9">
        <v>0</v>
      </c>
      <c r="Q131" s="9">
        <v>0</v>
      </c>
    </row>
    <row r="132" spans="1:17" ht="22.5">
      <c r="A132" s="6" t="s">
        <v>634</v>
      </c>
      <c r="B132" s="6" t="s">
        <v>309</v>
      </c>
      <c r="C132" s="7" t="s">
        <v>310</v>
      </c>
      <c r="D132" s="7" t="s">
        <v>310</v>
      </c>
      <c r="E132" s="8">
        <f t="shared" ref="E132:E195" si="3">SUM(F132:Q132)</f>
        <v>10485055.999999998</v>
      </c>
      <c r="F132" s="9">
        <v>1165135.81</v>
      </c>
      <c r="G132" s="9">
        <v>1035546.69</v>
      </c>
      <c r="H132" s="9">
        <v>1035546.69</v>
      </c>
      <c r="I132" s="9">
        <v>1035546.69</v>
      </c>
      <c r="J132" s="9">
        <v>1035546.69</v>
      </c>
      <c r="K132" s="9">
        <v>1035546.69</v>
      </c>
      <c r="L132" s="9">
        <v>1035546.69</v>
      </c>
      <c r="M132" s="9">
        <v>1035546.69</v>
      </c>
      <c r="N132" s="9">
        <v>1035546.69</v>
      </c>
      <c r="O132" s="9">
        <v>1035546.67</v>
      </c>
      <c r="P132" s="9">
        <v>0</v>
      </c>
      <c r="Q132" s="9">
        <v>0</v>
      </c>
    </row>
    <row r="133" spans="1:17" ht="22.5">
      <c r="A133" s="6" t="s">
        <v>635</v>
      </c>
      <c r="B133" s="6" t="s">
        <v>311</v>
      </c>
      <c r="C133" s="7" t="s">
        <v>312</v>
      </c>
      <c r="D133" s="7" t="s">
        <v>312</v>
      </c>
      <c r="E133" s="8">
        <f t="shared" si="3"/>
        <v>5828799</v>
      </c>
      <c r="F133" s="9">
        <v>647716.37</v>
      </c>
      <c r="G133" s="9">
        <v>575675.85</v>
      </c>
      <c r="H133" s="9">
        <v>575675.85</v>
      </c>
      <c r="I133" s="9">
        <v>575675.85</v>
      </c>
      <c r="J133" s="9">
        <v>575675.85</v>
      </c>
      <c r="K133" s="9">
        <v>575675.85</v>
      </c>
      <c r="L133" s="9">
        <v>575675.85</v>
      </c>
      <c r="M133" s="9">
        <v>575675.85</v>
      </c>
      <c r="N133" s="9">
        <v>575675.85</v>
      </c>
      <c r="O133" s="9">
        <v>575675.82999999996</v>
      </c>
      <c r="P133" s="9">
        <v>0</v>
      </c>
      <c r="Q133" s="9">
        <v>0</v>
      </c>
    </row>
    <row r="134" spans="1:17" ht="22.5">
      <c r="A134" s="6" t="s">
        <v>636</v>
      </c>
      <c r="B134" s="6" t="s">
        <v>313</v>
      </c>
      <c r="C134" s="7" t="s">
        <v>314</v>
      </c>
      <c r="D134" s="7" t="s">
        <v>314</v>
      </c>
      <c r="E134" s="8">
        <f t="shared" si="3"/>
        <v>84675228.000000015</v>
      </c>
      <c r="F134" s="9">
        <v>9409405.1999999993</v>
      </c>
      <c r="G134" s="9">
        <v>8362869.2000000002</v>
      </c>
      <c r="H134" s="9">
        <v>8362869.2000000002</v>
      </c>
      <c r="I134" s="9">
        <v>8362869.2000000002</v>
      </c>
      <c r="J134" s="9">
        <v>8362869.2000000002</v>
      </c>
      <c r="K134" s="9">
        <v>8362869.2000000002</v>
      </c>
      <c r="L134" s="9">
        <v>8362869.2000000002</v>
      </c>
      <c r="M134" s="9">
        <v>8362869.2000000002</v>
      </c>
      <c r="N134" s="9">
        <v>8362869.2000000002</v>
      </c>
      <c r="O134" s="9">
        <v>8362869.2000000002</v>
      </c>
      <c r="P134" s="9">
        <v>0</v>
      </c>
      <c r="Q134" s="9">
        <v>0</v>
      </c>
    </row>
    <row r="135" spans="1:17" ht="22.5">
      <c r="A135" s="6" t="s">
        <v>637</v>
      </c>
      <c r="B135" s="6" t="s">
        <v>315</v>
      </c>
      <c r="C135" s="7" t="s">
        <v>316</v>
      </c>
      <c r="D135" s="7" t="s">
        <v>316</v>
      </c>
      <c r="E135" s="8">
        <f t="shared" si="3"/>
        <v>9464429</v>
      </c>
      <c r="F135" s="9">
        <v>1051720.2</v>
      </c>
      <c r="G135" s="9">
        <v>934745.42</v>
      </c>
      <c r="H135" s="9">
        <v>934745.42</v>
      </c>
      <c r="I135" s="9">
        <v>934745.42</v>
      </c>
      <c r="J135" s="9">
        <v>934745.42</v>
      </c>
      <c r="K135" s="9">
        <v>934745.42</v>
      </c>
      <c r="L135" s="9">
        <v>934745.42</v>
      </c>
      <c r="M135" s="9">
        <v>934745.42</v>
      </c>
      <c r="N135" s="9">
        <v>934745.42</v>
      </c>
      <c r="O135" s="9">
        <v>934745.44</v>
      </c>
      <c r="P135" s="9">
        <v>0</v>
      </c>
      <c r="Q135" s="9">
        <v>0</v>
      </c>
    </row>
    <row r="136" spans="1:17" ht="33.75">
      <c r="A136" s="6" t="s">
        <v>638</v>
      </c>
      <c r="B136" s="6" t="s">
        <v>317</v>
      </c>
      <c r="C136" s="7" t="s">
        <v>318</v>
      </c>
      <c r="D136" s="7" t="s">
        <v>318</v>
      </c>
      <c r="E136" s="8">
        <f t="shared" si="3"/>
        <v>20082103</v>
      </c>
      <c r="F136" s="9">
        <v>2231592.98</v>
      </c>
      <c r="G136" s="9">
        <v>1983390</v>
      </c>
      <c r="H136" s="9">
        <v>1983390</v>
      </c>
      <c r="I136" s="9">
        <v>1983390</v>
      </c>
      <c r="J136" s="9">
        <v>1983390</v>
      </c>
      <c r="K136" s="9">
        <v>1983390</v>
      </c>
      <c r="L136" s="9">
        <v>1983390</v>
      </c>
      <c r="M136" s="9">
        <v>1983390</v>
      </c>
      <c r="N136" s="9">
        <v>1983390</v>
      </c>
      <c r="O136" s="9">
        <v>1983390.02</v>
      </c>
      <c r="P136" s="9">
        <v>0</v>
      </c>
      <c r="Q136" s="9">
        <v>0</v>
      </c>
    </row>
    <row r="137" spans="1:17" ht="22.5">
      <c r="A137" s="6" t="s">
        <v>639</v>
      </c>
      <c r="B137" s="6" t="s">
        <v>319</v>
      </c>
      <c r="C137" s="7" t="s">
        <v>320</v>
      </c>
      <c r="D137" s="7" t="s">
        <v>320</v>
      </c>
      <c r="E137" s="8">
        <f t="shared" si="3"/>
        <v>8298174.9999999981</v>
      </c>
      <c r="F137" s="9">
        <v>922122</v>
      </c>
      <c r="G137" s="9">
        <v>819561.44</v>
      </c>
      <c r="H137" s="9">
        <v>819561.44</v>
      </c>
      <c r="I137" s="9">
        <v>819561.44</v>
      </c>
      <c r="J137" s="9">
        <v>819561.44</v>
      </c>
      <c r="K137" s="9">
        <v>819561.44</v>
      </c>
      <c r="L137" s="9">
        <v>819561.44</v>
      </c>
      <c r="M137" s="9">
        <v>819561.44</v>
      </c>
      <c r="N137" s="9">
        <v>819561.44</v>
      </c>
      <c r="O137" s="9">
        <v>819561.48</v>
      </c>
      <c r="P137" s="9">
        <v>0</v>
      </c>
      <c r="Q137" s="9">
        <v>0</v>
      </c>
    </row>
    <row r="138" spans="1:17" ht="22.5">
      <c r="A138" s="6" t="s">
        <v>640</v>
      </c>
      <c r="B138" s="6" t="s">
        <v>321</v>
      </c>
      <c r="C138" s="7" t="s">
        <v>322</v>
      </c>
      <c r="D138" s="7" t="s">
        <v>322</v>
      </c>
      <c r="E138" s="8">
        <f t="shared" si="3"/>
        <v>5316986</v>
      </c>
      <c r="F138" s="9">
        <v>590841.93999999994</v>
      </c>
      <c r="G138" s="9">
        <v>525127.12</v>
      </c>
      <c r="H138" s="9">
        <v>525127.12</v>
      </c>
      <c r="I138" s="9">
        <v>525127.12</v>
      </c>
      <c r="J138" s="9">
        <v>525127.12</v>
      </c>
      <c r="K138" s="9">
        <v>525127.12</v>
      </c>
      <c r="L138" s="9">
        <v>525127.12</v>
      </c>
      <c r="M138" s="9">
        <v>525127.12</v>
      </c>
      <c r="N138" s="9">
        <v>525127.12</v>
      </c>
      <c r="O138" s="9">
        <v>525127.1</v>
      </c>
      <c r="P138" s="9">
        <v>0</v>
      </c>
      <c r="Q138" s="9">
        <v>0</v>
      </c>
    </row>
    <row r="139" spans="1:17" ht="33.75">
      <c r="A139" s="6" t="s">
        <v>641</v>
      </c>
      <c r="B139" s="6" t="s">
        <v>323</v>
      </c>
      <c r="C139" s="7" t="s">
        <v>324</v>
      </c>
      <c r="D139" s="7" t="s">
        <v>324</v>
      </c>
      <c r="E139" s="8">
        <f t="shared" si="3"/>
        <v>16589747.999999998</v>
      </c>
      <c r="F139" s="9">
        <v>1843510.37</v>
      </c>
      <c r="G139" s="9">
        <v>1638470.85</v>
      </c>
      <c r="H139" s="9">
        <v>1638470.85</v>
      </c>
      <c r="I139" s="9">
        <v>1638470.85</v>
      </c>
      <c r="J139" s="9">
        <v>1638470.85</v>
      </c>
      <c r="K139" s="9">
        <v>1638470.85</v>
      </c>
      <c r="L139" s="9">
        <v>1638470.85</v>
      </c>
      <c r="M139" s="9">
        <v>1638470.85</v>
      </c>
      <c r="N139" s="9">
        <v>1638470.85</v>
      </c>
      <c r="O139" s="9">
        <v>1638470.83</v>
      </c>
      <c r="P139" s="9">
        <v>0</v>
      </c>
      <c r="Q139" s="9">
        <v>0</v>
      </c>
    </row>
    <row r="140" spans="1:17" ht="33.75">
      <c r="A140" s="6" t="s">
        <v>642</v>
      </c>
      <c r="B140" s="6" t="s">
        <v>325</v>
      </c>
      <c r="C140" s="7" t="s">
        <v>326</v>
      </c>
      <c r="D140" s="7" t="s">
        <v>326</v>
      </c>
      <c r="E140" s="8">
        <f t="shared" si="3"/>
        <v>19335305</v>
      </c>
      <c r="F140" s="9">
        <v>2148606.19</v>
      </c>
      <c r="G140" s="9">
        <v>1909633.2</v>
      </c>
      <c r="H140" s="9">
        <v>1909633.2</v>
      </c>
      <c r="I140" s="9">
        <v>1909633.2</v>
      </c>
      <c r="J140" s="9">
        <v>1909633.2</v>
      </c>
      <c r="K140" s="9">
        <v>1909633.2</v>
      </c>
      <c r="L140" s="9">
        <v>1909633.2</v>
      </c>
      <c r="M140" s="9">
        <v>1909633.2</v>
      </c>
      <c r="N140" s="9">
        <v>1909633.2</v>
      </c>
      <c r="O140" s="9">
        <v>1909633.21</v>
      </c>
      <c r="P140" s="9">
        <v>0</v>
      </c>
      <c r="Q140" s="9">
        <v>0</v>
      </c>
    </row>
    <row r="141" spans="1:17" ht="22.5">
      <c r="A141" s="6" t="s">
        <v>643</v>
      </c>
      <c r="B141" s="6" t="s">
        <v>327</v>
      </c>
      <c r="C141" s="7" t="s">
        <v>328</v>
      </c>
      <c r="D141" s="7" t="s">
        <v>328</v>
      </c>
      <c r="E141" s="8">
        <f t="shared" si="3"/>
        <v>8028948.0000000009</v>
      </c>
      <c r="F141" s="9">
        <v>892204.57</v>
      </c>
      <c r="G141" s="9">
        <v>792971.49</v>
      </c>
      <c r="H141" s="9">
        <v>792971.49</v>
      </c>
      <c r="I141" s="9">
        <v>792971.49</v>
      </c>
      <c r="J141" s="9">
        <v>792971.49</v>
      </c>
      <c r="K141" s="9">
        <v>792971.49</v>
      </c>
      <c r="L141" s="9">
        <v>792971.49</v>
      </c>
      <c r="M141" s="9">
        <v>792971.49</v>
      </c>
      <c r="N141" s="9">
        <v>792971.49</v>
      </c>
      <c r="O141" s="9">
        <v>792971.51</v>
      </c>
      <c r="P141" s="9">
        <v>0</v>
      </c>
      <c r="Q141" s="9">
        <v>0</v>
      </c>
    </row>
    <row r="142" spans="1:17" ht="22.5">
      <c r="A142" s="6" t="s">
        <v>644</v>
      </c>
      <c r="B142" s="6" t="s">
        <v>329</v>
      </c>
      <c r="C142" s="7" t="s">
        <v>330</v>
      </c>
      <c r="D142" s="7" t="s">
        <v>330</v>
      </c>
      <c r="E142" s="8">
        <f t="shared" si="3"/>
        <v>73602738</v>
      </c>
      <c r="F142" s="9">
        <v>8178991.6900000004</v>
      </c>
      <c r="G142" s="9">
        <v>7269305.1500000004</v>
      </c>
      <c r="H142" s="9">
        <v>7269305.1500000004</v>
      </c>
      <c r="I142" s="9">
        <v>7269305.1500000004</v>
      </c>
      <c r="J142" s="9">
        <v>7269305.1500000004</v>
      </c>
      <c r="K142" s="9">
        <v>7269305.1500000004</v>
      </c>
      <c r="L142" s="9">
        <v>7269305.1500000004</v>
      </c>
      <c r="M142" s="9">
        <v>7269305.1500000004</v>
      </c>
      <c r="N142" s="9">
        <v>7269305.1500000004</v>
      </c>
      <c r="O142" s="9">
        <v>7269305.1100000003</v>
      </c>
      <c r="P142" s="9">
        <v>0</v>
      </c>
      <c r="Q142" s="9">
        <v>0</v>
      </c>
    </row>
    <row r="143" spans="1:17" ht="33.75">
      <c r="A143" s="6" t="s">
        <v>645</v>
      </c>
      <c r="B143" s="6" t="s">
        <v>331</v>
      </c>
      <c r="C143" s="7" t="s">
        <v>332</v>
      </c>
      <c r="D143" s="7" t="s">
        <v>332</v>
      </c>
      <c r="E143" s="8">
        <f t="shared" si="3"/>
        <v>8078095.0000000009</v>
      </c>
      <c r="F143" s="9">
        <v>897665.95</v>
      </c>
      <c r="G143" s="9">
        <v>797825.45</v>
      </c>
      <c r="H143" s="9">
        <v>797825.45</v>
      </c>
      <c r="I143" s="9">
        <v>797825.45</v>
      </c>
      <c r="J143" s="9">
        <v>797825.45</v>
      </c>
      <c r="K143" s="9">
        <v>797825.45</v>
      </c>
      <c r="L143" s="9">
        <v>797825.45</v>
      </c>
      <c r="M143" s="9">
        <v>797825.45</v>
      </c>
      <c r="N143" s="9">
        <v>797825.45</v>
      </c>
      <c r="O143" s="9">
        <v>797825.45</v>
      </c>
      <c r="P143" s="9">
        <v>0</v>
      </c>
      <c r="Q143" s="9">
        <v>0</v>
      </c>
    </row>
    <row r="144" spans="1:17" ht="33.75">
      <c r="A144" s="6" t="s">
        <v>646</v>
      </c>
      <c r="B144" s="6" t="s">
        <v>333</v>
      </c>
      <c r="C144" s="7" t="s">
        <v>334</v>
      </c>
      <c r="D144" s="7" t="s">
        <v>334</v>
      </c>
      <c r="E144" s="8">
        <f t="shared" si="3"/>
        <v>41537263.999999993</v>
      </c>
      <c r="F144" s="9">
        <v>4615764.93</v>
      </c>
      <c r="G144" s="9">
        <v>4102388.79</v>
      </c>
      <c r="H144" s="9">
        <v>4102388.79</v>
      </c>
      <c r="I144" s="9">
        <v>4102388.79</v>
      </c>
      <c r="J144" s="9">
        <v>4102388.79</v>
      </c>
      <c r="K144" s="9">
        <v>4102388.79</v>
      </c>
      <c r="L144" s="9">
        <v>4102388.79</v>
      </c>
      <c r="M144" s="9">
        <v>4102388.79</v>
      </c>
      <c r="N144" s="9">
        <v>4102388.79</v>
      </c>
      <c r="O144" s="9">
        <v>4102388.75</v>
      </c>
      <c r="P144" s="9">
        <v>0</v>
      </c>
      <c r="Q144" s="9">
        <v>0</v>
      </c>
    </row>
    <row r="145" spans="1:17" ht="33.75">
      <c r="A145" s="6" t="s">
        <v>647</v>
      </c>
      <c r="B145" s="6" t="s">
        <v>335</v>
      </c>
      <c r="C145" s="7" t="s">
        <v>336</v>
      </c>
      <c r="D145" s="7" t="s">
        <v>336</v>
      </c>
      <c r="E145" s="8">
        <f t="shared" si="3"/>
        <v>24011325.000000004</v>
      </c>
      <c r="F145" s="9">
        <v>2668221.77</v>
      </c>
      <c r="G145" s="9">
        <v>2371455.92</v>
      </c>
      <c r="H145" s="9">
        <v>2371455.92</v>
      </c>
      <c r="I145" s="9">
        <v>2371455.92</v>
      </c>
      <c r="J145" s="9">
        <v>2371455.92</v>
      </c>
      <c r="K145" s="9">
        <v>2371455.92</v>
      </c>
      <c r="L145" s="9">
        <v>2371455.92</v>
      </c>
      <c r="M145" s="9">
        <v>2371455.92</v>
      </c>
      <c r="N145" s="9">
        <v>2371455.92</v>
      </c>
      <c r="O145" s="9">
        <v>2371455.87</v>
      </c>
      <c r="P145" s="9">
        <v>0</v>
      </c>
      <c r="Q145" s="9">
        <v>0</v>
      </c>
    </row>
    <row r="146" spans="1:17" ht="33.75">
      <c r="A146" s="6" t="s">
        <v>648</v>
      </c>
      <c r="B146" s="6" t="s">
        <v>337</v>
      </c>
      <c r="C146" s="7" t="s">
        <v>338</v>
      </c>
      <c r="D146" s="7" t="s">
        <v>338</v>
      </c>
      <c r="E146" s="8">
        <f t="shared" si="3"/>
        <v>16542103.000000002</v>
      </c>
      <c r="F146" s="9">
        <v>1838215.89</v>
      </c>
      <c r="G146" s="9">
        <v>1633765.23</v>
      </c>
      <c r="H146" s="9">
        <v>1633765.23</v>
      </c>
      <c r="I146" s="9">
        <v>1633765.23</v>
      </c>
      <c r="J146" s="9">
        <v>1633765.23</v>
      </c>
      <c r="K146" s="9">
        <v>1633765.23</v>
      </c>
      <c r="L146" s="9">
        <v>1633765.23</v>
      </c>
      <c r="M146" s="9">
        <v>1633765.23</v>
      </c>
      <c r="N146" s="9">
        <v>1633765.23</v>
      </c>
      <c r="O146" s="9">
        <v>1633765.27</v>
      </c>
      <c r="P146" s="9">
        <v>0</v>
      </c>
      <c r="Q146" s="9">
        <v>0</v>
      </c>
    </row>
    <row r="147" spans="1:17" ht="33.75">
      <c r="A147" s="6" t="s">
        <v>649</v>
      </c>
      <c r="B147" s="6" t="s">
        <v>339</v>
      </c>
      <c r="C147" s="7" t="s">
        <v>340</v>
      </c>
      <c r="D147" s="7" t="s">
        <v>340</v>
      </c>
      <c r="E147" s="8">
        <f t="shared" si="3"/>
        <v>68563375.999999985</v>
      </c>
      <c r="F147" s="9">
        <v>7619000.29</v>
      </c>
      <c r="G147" s="9">
        <v>6771597.2999999998</v>
      </c>
      <c r="H147" s="9">
        <v>6771597.2999999998</v>
      </c>
      <c r="I147" s="9">
        <v>6771597.2999999998</v>
      </c>
      <c r="J147" s="9">
        <v>6771597.2999999998</v>
      </c>
      <c r="K147" s="9">
        <v>6771597.2999999998</v>
      </c>
      <c r="L147" s="9">
        <v>6771597.2999999998</v>
      </c>
      <c r="M147" s="9">
        <v>6771597.2999999998</v>
      </c>
      <c r="N147" s="9">
        <v>6771597.2999999998</v>
      </c>
      <c r="O147" s="9">
        <v>6771597.3099999996</v>
      </c>
      <c r="P147" s="9">
        <v>0</v>
      </c>
      <c r="Q147" s="9">
        <v>0</v>
      </c>
    </row>
    <row r="148" spans="1:17" ht="33.75">
      <c r="A148" s="6" t="s">
        <v>650</v>
      </c>
      <c r="B148" s="6" t="s">
        <v>341</v>
      </c>
      <c r="C148" s="7" t="s">
        <v>342</v>
      </c>
      <c r="D148" s="7" t="s">
        <v>342</v>
      </c>
      <c r="E148" s="8">
        <f t="shared" si="3"/>
        <v>5241652</v>
      </c>
      <c r="F148" s="9">
        <v>582470.56000000006</v>
      </c>
      <c r="G148" s="9">
        <v>517686.83</v>
      </c>
      <c r="H148" s="9">
        <v>517686.83</v>
      </c>
      <c r="I148" s="9">
        <v>517686.83</v>
      </c>
      <c r="J148" s="9">
        <v>517686.83</v>
      </c>
      <c r="K148" s="9">
        <v>517686.83</v>
      </c>
      <c r="L148" s="9">
        <v>517686.83</v>
      </c>
      <c r="M148" s="9">
        <v>517686.83</v>
      </c>
      <c r="N148" s="9">
        <v>517686.83</v>
      </c>
      <c r="O148" s="9">
        <v>517686.8</v>
      </c>
      <c r="P148" s="9">
        <v>0</v>
      </c>
      <c r="Q148" s="9">
        <v>0</v>
      </c>
    </row>
    <row r="149" spans="1:17" ht="22.5">
      <c r="A149" s="6" t="s">
        <v>651</v>
      </c>
      <c r="B149" s="6" t="s">
        <v>343</v>
      </c>
      <c r="C149" s="7" t="s">
        <v>344</v>
      </c>
      <c r="D149" s="7" t="s">
        <v>344</v>
      </c>
      <c r="E149" s="8">
        <f t="shared" si="3"/>
        <v>19031997</v>
      </c>
      <c r="F149" s="9">
        <v>2114901.56</v>
      </c>
      <c r="G149" s="9">
        <v>1879677.27</v>
      </c>
      <c r="H149" s="9">
        <v>1879677.27</v>
      </c>
      <c r="I149" s="9">
        <v>1879677.27</v>
      </c>
      <c r="J149" s="9">
        <v>1879677.27</v>
      </c>
      <c r="K149" s="9">
        <v>1879677.27</v>
      </c>
      <c r="L149" s="9">
        <v>1879677.27</v>
      </c>
      <c r="M149" s="9">
        <v>1879677.27</v>
      </c>
      <c r="N149" s="9">
        <v>1879677.27</v>
      </c>
      <c r="O149" s="9">
        <v>1879677.28</v>
      </c>
      <c r="P149" s="9">
        <v>0</v>
      </c>
      <c r="Q149" s="9">
        <v>0</v>
      </c>
    </row>
    <row r="150" spans="1:17" ht="33.75">
      <c r="A150" s="6" t="s">
        <v>652</v>
      </c>
      <c r="B150" s="6" t="s">
        <v>345</v>
      </c>
      <c r="C150" s="7" t="s">
        <v>346</v>
      </c>
      <c r="D150" s="7" t="s">
        <v>346</v>
      </c>
      <c r="E150" s="8">
        <f t="shared" si="3"/>
        <v>16749482</v>
      </c>
      <c r="F150" s="9">
        <v>1861260.57</v>
      </c>
      <c r="G150" s="9">
        <v>1654246.83</v>
      </c>
      <c r="H150" s="9">
        <v>1654246.83</v>
      </c>
      <c r="I150" s="9">
        <v>1654246.83</v>
      </c>
      <c r="J150" s="9">
        <v>1654246.83</v>
      </c>
      <c r="K150" s="9">
        <v>1654246.83</v>
      </c>
      <c r="L150" s="9">
        <v>1654246.83</v>
      </c>
      <c r="M150" s="9">
        <v>1654246.83</v>
      </c>
      <c r="N150" s="9">
        <v>1654246.83</v>
      </c>
      <c r="O150" s="9">
        <v>1654246.79</v>
      </c>
      <c r="P150" s="9">
        <v>0</v>
      </c>
      <c r="Q150" s="9">
        <v>0</v>
      </c>
    </row>
    <row r="151" spans="1:17" ht="22.5">
      <c r="A151" s="6" t="s">
        <v>653</v>
      </c>
      <c r="B151" s="6" t="s">
        <v>347</v>
      </c>
      <c r="C151" s="7" t="s">
        <v>348</v>
      </c>
      <c r="D151" s="7" t="s">
        <v>348</v>
      </c>
      <c r="E151" s="8">
        <f t="shared" si="3"/>
        <v>25388164.000000004</v>
      </c>
      <c r="F151" s="9">
        <v>2821220.89</v>
      </c>
      <c r="G151" s="9">
        <v>2507438.12</v>
      </c>
      <c r="H151" s="9">
        <v>2507438.12</v>
      </c>
      <c r="I151" s="9">
        <v>2507438.12</v>
      </c>
      <c r="J151" s="9">
        <v>2507438.12</v>
      </c>
      <c r="K151" s="9">
        <v>2507438.12</v>
      </c>
      <c r="L151" s="9">
        <v>2507438.12</v>
      </c>
      <c r="M151" s="9">
        <v>2507438.12</v>
      </c>
      <c r="N151" s="9">
        <v>2507438.12</v>
      </c>
      <c r="O151" s="9">
        <v>2507438.15</v>
      </c>
      <c r="P151" s="9">
        <v>0</v>
      </c>
      <c r="Q151" s="9">
        <v>0</v>
      </c>
    </row>
    <row r="152" spans="1:17" ht="22.5">
      <c r="A152" s="6" t="s">
        <v>654</v>
      </c>
      <c r="B152" s="6" t="s">
        <v>349</v>
      </c>
      <c r="C152" s="7" t="s">
        <v>350</v>
      </c>
      <c r="D152" s="7" t="s">
        <v>350</v>
      </c>
      <c r="E152" s="8">
        <f t="shared" si="3"/>
        <v>21364897.999999996</v>
      </c>
      <c r="F152" s="9">
        <v>2374141.61</v>
      </c>
      <c r="G152" s="9">
        <v>2110084.04</v>
      </c>
      <c r="H152" s="9">
        <v>2110084.04</v>
      </c>
      <c r="I152" s="9">
        <v>2110084.04</v>
      </c>
      <c r="J152" s="9">
        <v>2110084.04</v>
      </c>
      <c r="K152" s="9">
        <v>2110084.04</v>
      </c>
      <c r="L152" s="9">
        <v>2110084.04</v>
      </c>
      <c r="M152" s="9">
        <v>2110084.04</v>
      </c>
      <c r="N152" s="9">
        <v>2110084.04</v>
      </c>
      <c r="O152" s="9">
        <v>2110084.0699999998</v>
      </c>
      <c r="P152" s="9">
        <v>0</v>
      </c>
      <c r="Q152" s="9">
        <v>0</v>
      </c>
    </row>
    <row r="153" spans="1:17" ht="33.75">
      <c r="A153" s="6" t="s">
        <v>655</v>
      </c>
      <c r="B153" s="6" t="s">
        <v>351</v>
      </c>
      <c r="C153" s="7" t="s">
        <v>352</v>
      </c>
      <c r="D153" s="7" t="s">
        <v>352</v>
      </c>
      <c r="E153" s="8">
        <f t="shared" si="3"/>
        <v>10988875</v>
      </c>
      <c r="F153" s="9">
        <v>1221121.93</v>
      </c>
      <c r="G153" s="9">
        <v>1085305.8999999999</v>
      </c>
      <c r="H153" s="9">
        <v>1085305.8999999999</v>
      </c>
      <c r="I153" s="9">
        <v>1085305.8999999999</v>
      </c>
      <c r="J153" s="9">
        <v>1085305.8999999999</v>
      </c>
      <c r="K153" s="9">
        <v>1085305.8999999999</v>
      </c>
      <c r="L153" s="9">
        <v>1085305.8999999999</v>
      </c>
      <c r="M153" s="9">
        <v>1085305.8999999999</v>
      </c>
      <c r="N153" s="9">
        <v>1085305.8999999999</v>
      </c>
      <c r="O153" s="9">
        <v>1085305.8700000001</v>
      </c>
      <c r="P153" s="9">
        <v>0</v>
      </c>
      <c r="Q153" s="9">
        <v>0</v>
      </c>
    </row>
    <row r="154" spans="1:17">
      <c r="A154" s="6" t="s">
        <v>656</v>
      </c>
      <c r="B154" s="6" t="s">
        <v>353</v>
      </c>
      <c r="C154" s="7" t="s">
        <v>354</v>
      </c>
      <c r="D154" s="7" t="s">
        <v>354</v>
      </c>
      <c r="E154" s="8">
        <f t="shared" si="3"/>
        <v>21858517</v>
      </c>
      <c r="F154" s="9">
        <v>2428994.27</v>
      </c>
      <c r="G154" s="9">
        <v>2158835.86</v>
      </c>
      <c r="H154" s="9">
        <v>2158835.86</v>
      </c>
      <c r="I154" s="9">
        <v>2158835.86</v>
      </c>
      <c r="J154" s="9">
        <v>2158835.86</v>
      </c>
      <c r="K154" s="9">
        <v>2158835.86</v>
      </c>
      <c r="L154" s="9">
        <v>2158835.86</v>
      </c>
      <c r="M154" s="9">
        <v>2158835.86</v>
      </c>
      <c r="N154" s="9">
        <v>2158835.86</v>
      </c>
      <c r="O154" s="9">
        <v>2158835.85</v>
      </c>
      <c r="P154" s="9">
        <v>0</v>
      </c>
      <c r="Q154" s="9">
        <v>0</v>
      </c>
    </row>
    <row r="155" spans="1:17" ht="22.5">
      <c r="A155" s="6" t="s">
        <v>657</v>
      </c>
      <c r="B155" s="6" t="s">
        <v>355</v>
      </c>
      <c r="C155" s="7" t="s">
        <v>356</v>
      </c>
      <c r="D155" s="7" t="s">
        <v>356</v>
      </c>
      <c r="E155" s="8">
        <f t="shared" si="3"/>
        <v>19228906</v>
      </c>
      <c r="F155" s="9">
        <v>2136782.77</v>
      </c>
      <c r="G155" s="9">
        <v>1899124.8</v>
      </c>
      <c r="H155" s="9">
        <v>1899124.8</v>
      </c>
      <c r="I155" s="9">
        <v>1899124.8</v>
      </c>
      <c r="J155" s="9">
        <v>1899124.8</v>
      </c>
      <c r="K155" s="9">
        <v>1899124.8</v>
      </c>
      <c r="L155" s="9">
        <v>1899124.8</v>
      </c>
      <c r="M155" s="9">
        <v>1899124.8</v>
      </c>
      <c r="N155" s="9">
        <v>1899124.8</v>
      </c>
      <c r="O155" s="9">
        <v>1899124.83</v>
      </c>
      <c r="P155" s="9">
        <v>0</v>
      </c>
      <c r="Q155" s="9">
        <v>0</v>
      </c>
    </row>
    <row r="156" spans="1:17" ht="22.5">
      <c r="A156" s="6" t="s">
        <v>658</v>
      </c>
      <c r="B156" s="6" t="s">
        <v>357</v>
      </c>
      <c r="C156" s="7" t="s">
        <v>358</v>
      </c>
      <c r="D156" s="7" t="s">
        <v>358</v>
      </c>
      <c r="E156" s="8">
        <f t="shared" si="3"/>
        <v>56537009.000000015</v>
      </c>
      <c r="F156" s="9">
        <v>6282588.6500000004</v>
      </c>
      <c r="G156" s="9">
        <v>5583824.4900000002</v>
      </c>
      <c r="H156" s="9">
        <v>5583824.4900000002</v>
      </c>
      <c r="I156" s="9">
        <v>5583824.4900000002</v>
      </c>
      <c r="J156" s="9">
        <v>5583824.4900000002</v>
      </c>
      <c r="K156" s="9">
        <v>5583824.4900000002</v>
      </c>
      <c r="L156" s="9">
        <v>5583824.4900000002</v>
      </c>
      <c r="M156" s="9">
        <v>5583824.4900000002</v>
      </c>
      <c r="N156" s="9">
        <v>5583824.4900000002</v>
      </c>
      <c r="O156" s="9">
        <v>5583824.4299999997</v>
      </c>
      <c r="P156" s="9">
        <v>0</v>
      </c>
      <c r="Q156" s="9">
        <v>0</v>
      </c>
    </row>
    <row r="157" spans="1:17">
      <c r="A157" s="6" t="s">
        <v>659</v>
      </c>
      <c r="B157" s="6" t="s">
        <v>359</v>
      </c>
      <c r="C157" s="7" t="s">
        <v>360</v>
      </c>
      <c r="D157" s="7" t="s">
        <v>360</v>
      </c>
      <c r="E157" s="8">
        <f t="shared" si="3"/>
        <v>12737384</v>
      </c>
      <c r="F157" s="9">
        <v>1415422.32</v>
      </c>
      <c r="G157" s="9">
        <v>1257995.74</v>
      </c>
      <c r="H157" s="9">
        <v>1257995.74</v>
      </c>
      <c r="I157" s="9">
        <v>1257995.74</v>
      </c>
      <c r="J157" s="9">
        <v>1257995.74</v>
      </c>
      <c r="K157" s="9">
        <v>1257995.74</v>
      </c>
      <c r="L157" s="9">
        <v>1257995.74</v>
      </c>
      <c r="M157" s="9">
        <v>1257995.74</v>
      </c>
      <c r="N157" s="9">
        <v>1257995.74</v>
      </c>
      <c r="O157" s="9">
        <v>1257995.76</v>
      </c>
      <c r="P157" s="9">
        <v>0</v>
      </c>
      <c r="Q157" s="9">
        <v>0</v>
      </c>
    </row>
    <row r="158" spans="1:17">
      <c r="A158" s="6" t="s">
        <v>660</v>
      </c>
      <c r="B158" s="6" t="s">
        <v>361</v>
      </c>
      <c r="C158" s="7" t="s">
        <v>362</v>
      </c>
      <c r="D158" s="7" t="s">
        <v>362</v>
      </c>
      <c r="E158" s="8">
        <f t="shared" si="3"/>
        <v>155319729</v>
      </c>
      <c r="F158" s="9">
        <v>17259667.32</v>
      </c>
      <c r="G158" s="9">
        <v>15340006.859999999</v>
      </c>
      <c r="H158" s="9">
        <v>15340006.859999999</v>
      </c>
      <c r="I158" s="9">
        <v>15340006.859999999</v>
      </c>
      <c r="J158" s="9">
        <v>15340006.859999999</v>
      </c>
      <c r="K158" s="9">
        <v>15340006.859999999</v>
      </c>
      <c r="L158" s="9">
        <v>15340006.859999999</v>
      </c>
      <c r="M158" s="9">
        <v>15340006.859999999</v>
      </c>
      <c r="N158" s="9">
        <v>15340006.859999999</v>
      </c>
      <c r="O158" s="9">
        <v>15340006.800000001</v>
      </c>
      <c r="P158" s="9">
        <v>0</v>
      </c>
      <c r="Q158" s="9">
        <v>0</v>
      </c>
    </row>
    <row r="159" spans="1:17">
      <c r="A159" s="6" t="s">
        <v>661</v>
      </c>
      <c r="B159" s="6" t="s">
        <v>363</v>
      </c>
      <c r="C159" s="7" t="s">
        <v>364</v>
      </c>
      <c r="D159" s="7" t="s">
        <v>364</v>
      </c>
      <c r="E159" s="8">
        <f t="shared" si="3"/>
        <v>18802352</v>
      </c>
      <c r="F159" s="9">
        <v>2089382.61</v>
      </c>
      <c r="G159" s="9">
        <v>1856996.6</v>
      </c>
      <c r="H159" s="9">
        <v>1856996.6</v>
      </c>
      <c r="I159" s="9">
        <v>1856996.6</v>
      </c>
      <c r="J159" s="9">
        <v>1856996.6</v>
      </c>
      <c r="K159" s="9">
        <v>1856996.6</v>
      </c>
      <c r="L159" s="9">
        <v>1856996.6</v>
      </c>
      <c r="M159" s="9">
        <v>1856996.6</v>
      </c>
      <c r="N159" s="9">
        <v>1856996.6</v>
      </c>
      <c r="O159" s="9">
        <v>1856996.59</v>
      </c>
      <c r="P159" s="9">
        <v>0</v>
      </c>
      <c r="Q159" s="9">
        <v>0</v>
      </c>
    </row>
    <row r="160" spans="1:17">
      <c r="A160" s="6" t="s">
        <v>662</v>
      </c>
      <c r="B160" s="6" t="s">
        <v>365</v>
      </c>
      <c r="C160" s="7" t="s">
        <v>366</v>
      </c>
      <c r="D160" s="7" t="s">
        <v>366</v>
      </c>
      <c r="E160" s="8">
        <f t="shared" si="3"/>
        <v>19630727.999999996</v>
      </c>
      <c r="F160" s="9">
        <v>2181434.62</v>
      </c>
      <c r="G160" s="9">
        <v>1938810.38</v>
      </c>
      <c r="H160" s="9">
        <v>1938810.38</v>
      </c>
      <c r="I160" s="9">
        <v>1938810.38</v>
      </c>
      <c r="J160" s="9">
        <v>1938810.38</v>
      </c>
      <c r="K160" s="9">
        <v>1938810.38</v>
      </c>
      <c r="L160" s="9">
        <v>1938810.38</v>
      </c>
      <c r="M160" s="9">
        <v>1938810.38</v>
      </c>
      <c r="N160" s="9">
        <v>1938810.38</v>
      </c>
      <c r="O160" s="9">
        <v>1938810.34</v>
      </c>
      <c r="P160" s="9">
        <v>0</v>
      </c>
      <c r="Q160" s="9">
        <v>0</v>
      </c>
    </row>
    <row r="161" spans="1:17">
      <c r="A161" s="6" t="s">
        <v>663</v>
      </c>
      <c r="B161" s="6" t="s">
        <v>367</v>
      </c>
      <c r="C161" s="7" t="s">
        <v>368</v>
      </c>
      <c r="D161" s="7" t="s">
        <v>368</v>
      </c>
      <c r="E161" s="8">
        <f t="shared" si="3"/>
        <v>15430546.999999998</v>
      </c>
      <c r="F161" s="9">
        <v>1714695.93</v>
      </c>
      <c r="G161" s="9">
        <v>1523983.45</v>
      </c>
      <c r="H161" s="9">
        <v>1523983.45</v>
      </c>
      <c r="I161" s="9">
        <v>1523983.45</v>
      </c>
      <c r="J161" s="9">
        <v>1523983.45</v>
      </c>
      <c r="K161" s="9">
        <v>1523983.45</v>
      </c>
      <c r="L161" s="9">
        <v>1523983.45</v>
      </c>
      <c r="M161" s="9">
        <v>1523983.45</v>
      </c>
      <c r="N161" s="9">
        <v>1523983.45</v>
      </c>
      <c r="O161" s="9">
        <v>1523983.47</v>
      </c>
      <c r="P161" s="9">
        <v>0</v>
      </c>
      <c r="Q161" s="9">
        <v>0</v>
      </c>
    </row>
    <row r="162" spans="1:17">
      <c r="A162" s="6" t="s">
        <v>664</v>
      </c>
      <c r="B162" s="6" t="s">
        <v>369</v>
      </c>
      <c r="C162" s="7" t="s">
        <v>370</v>
      </c>
      <c r="D162" s="7" t="s">
        <v>370</v>
      </c>
      <c r="E162" s="8">
        <f t="shared" si="3"/>
        <v>8585137</v>
      </c>
      <c r="F162" s="9">
        <v>954010.22</v>
      </c>
      <c r="G162" s="9">
        <v>847902.98</v>
      </c>
      <c r="H162" s="9">
        <v>847902.98</v>
      </c>
      <c r="I162" s="9">
        <v>847902.98</v>
      </c>
      <c r="J162" s="9">
        <v>847902.98</v>
      </c>
      <c r="K162" s="9">
        <v>847902.98</v>
      </c>
      <c r="L162" s="9">
        <v>847902.98</v>
      </c>
      <c r="M162" s="9">
        <v>847902.98</v>
      </c>
      <c r="N162" s="9">
        <v>847902.98</v>
      </c>
      <c r="O162" s="9">
        <v>847902.94</v>
      </c>
      <c r="P162" s="9">
        <v>0</v>
      </c>
      <c r="Q162" s="9">
        <v>0</v>
      </c>
    </row>
    <row r="163" spans="1:17" ht="22.5">
      <c r="A163" s="6" t="s">
        <v>665</v>
      </c>
      <c r="B163" s="6" t="s">
        <v>371</v>
      </c>
      <c r="C163" s="7" t="s">
        <v>372</v>
      </c>
      <c r="D163" s="7" t="s">
        <v>372</v>
      </c>
      <c r="E163" s="8">
        <f t="shared" si="3"/>
        <v>26533065.999999996</v>
      </c>
      <c r="F163" s="9">
        <v>2948446.38</v>
      </c>
      <c r="G163" s="9">
        <v>2620513.29</v>
      </c>
      <c r="H163" s="9">
        <v>2620513.29</v>
      </c>
      <c r="I163" s="9">
        <v>2620513.29</v>
      </c>
      <c r="J163" s="9">
        <v>2620513.29</v>
      </c>
      <c r="K163" s="9">
        <v>2620513.29</v>
      </c>
      <c r="L163" s="9">
        <v>2620513.29</v>
      </c>
      <c r="M163" s="9">
        <v>2620513.29</v>
      </c>
      <c r="N163" s="9">
        <v>2620513.29</v>
      </c>
      <c r="O163" s="9">
        <v>2620513.2999999998</v>
      </c>
      <c r="P163" s="9">
        <v>0</v>
      </c>
      <c r="Q163" s="9">
        <v>0</v>
      </c>
    </row>
    <row r="164" spans="1:17" ht="22.5">
      <c r="A164" s="6" t="s">
        <v>666</v>
      </c>
      <c r="B164" s="6" t="s">
        <v>373</v>
      </c>
      <c r="C164" s="7" t="s">
        <v>374</v>
      </c>
      <c r="D164" s="7" t="s">
        <v>374</v>
      </c>
      <c r="E164" s="8">
        <f t="shared" si="3"/>
        <v>16664900</v>
      </c>
      <c r="F164" s="9">
        <v>1851861.52</v>
      </c>
      <c r="G164" s="9">
        <v>1645893.16</v>
      </c>
      <c r="H164" s="9">
        <v>1645893.16</v>
      </c>
      <c r="I164" s="9">
        <v>1645893.16</v>
      </c>
      <c r="J164" s="9">
        <v>1645893.16</v>
      </c>
      <c r="K164" s="9">
        <v>1645893.16</v>
      </c>
      <c r="L164" s="9">
        <v>1645893.16</v>
      </c>
      <c r="M164" s="9">
        <v>1645893.16</v>
      </c>
      <c r="N164" s="9">
        <v>1645893.16</v>
      </c>
      <c r="O164" s="9">
        <v>1645893.2</v>
      </c>
      <c r="P164" s="9">
        <v>0</v>
      </c>
      <c r="Q164" s="9">
        <v>0</v>
      </c>
    </row>
    <row r="165" spans="1:17" ht="22.5">
      <c r="A165" s="6" t="s">
        <v>667</v>
      </c>
      <c r="B165" s="6" t="s">
        <v>375</v>
      </c>
      <c r="C165" s="7" t="s">
        <v>376</v>
      </c>
      <c r="D165" s="7" t="s">
        <v>376</v>
      </c>
      <c r="E165" s="8">
        <f t="shared" si="3"/>
        <v>16078468.999999998</v>
      </c>
      <c r="F165" s="9">
        <v>1786695.28</v>
      </c>
      <c r="G165" s="9">
        <v>1587974.86</v>
      </c>
      <c r="H165" s="9">
        <v>1587974.86</v>
      </c>
      <c r="I165" s="9">
        <v>1587974.86</v>
      </c>
      <c r="J165" s="9">
        <v>1587974.86</v>
      </c>
      <c r="K165" s="9">
        <v>1587974.86</v>
      </c>
      <c r="L165" s="9">
        <v>1587974.86</v>
      </c>
      <c r="M165" s="9">
        <v>1587974.86</v>
      </c>
      <c r="N165" s="9">
        <v>1587974.86</v>
      </c>
      <c r="O165" s="9">
        <v>1587974.84</v>
      </c>
      <c r="P165" s="9">
        <v>0</v>
      </c>
      <c r="Q165" s="9">
        <v>0</v>
      </c>
    </row>
    <row r="166" spans="1:17">
      <c r="A166" s="6" t="s">
        <v>668</v>
      </c>
      <c r="B166" s="6" t="s">
        <v>377</v>
      </c>
      <c r="C166" s="7" t="s">
        <v>378</v>
      </c>
      <c r="D166" s="7" t="s">
        <v>378</v>
      </c>
      <c r="E166" s="8">
        <f t="shared" si="3"/>
        <v>86265220.999999985</v>
      </c>
      <c r="F166" s="9">
        <v>9586090.7400000002</v>
      </c>
      <c r="G166" s="9">
        <v>8519903.3699999992</v>
      </c>
      <c r="H166" s="9">
        <v>8519903.3699999992</v>
      </c>
      <c r="I166" s="9">
        <v>8519903.3699999992</v>
      </c>
      <c r="J166" s="9">
        <v>8519903.3699999992</v>
      </c>
      <c r="K166" s="9">
        <v>8519903.3699999992</v>
      </c>
      <c r="L166" s="9">
        <v>8519903.3699999992</v>
      </c>
      <c r="M166" s="9">
        <v>8519903.3699999992</v>
      </c>
      <c r="N166" s="9">
        <v>8519903.3699999992</v>
      </c>
      <c r="O166" s="9">
        <v>8519903.3000000007</v>
      </c>
      <c r="P166" s="9">
        <v>0</v>
      </c>
      <c r="Q166" s="9">
        <v>0</v>
      </c>
    </row>
    <row r="167" spans="1:17" ht="22.5">
      <c r="A167" s="6" t="s">
        <v>669</v>
      </c>
      <c r="B167" s="6" t="s">
        <v>379</v>
      </c>
      <c r="C167" s="7" t="s">
        <v>380</v>
      </c>
      <c r="D167" s="7" t="s">
        <v>380</v>
      </c>
      <c r="E167" s="8">
        <f t="shared" si="3"/>
        <v>6486078</v>
      </c>
      <c r="F167" s="9">
        <v>720755.5</v>
      </c>
      <c r="G167" s="9">
        <v>640591.39</v>
      </c>
      <c r="H167" s="9">
        <v>640591.39</v>
      </c>
      <c r="I167" s="9">
        <v>640591.39</v>
      </c>
      <c r="J167" s="9">
        <v>640591.39</v>
      </c>
      <c r="K167" s="9">
        <v>640591.39</v>
      </c>
      <c r="L167" s="9">
        <v>640591.39</v>
      </c>
      <c r="M167" s="9">
        <v>640591.39</v>
      </c>
      <c r="N167" s="9">
        <v>640591.39</v>
      </c>
      <c r="O167" s="9">
        <v>640591.38</v>
      </c>
      <c r="P167" s="9">
        <v>0</v>
      </c>
      <c r="Q167" s="9">
        <v>0</v>
      </c>
    </row>
    <row r="168" spans="1:17">
      <c r="A168" s="6" t="s">
        <v>670</v>
      </c>
      <c r="B168" s="6" t="s">
        <v>381</v>
      </c>
      <c r="C168" s="7" t="s">
        <v>382</v>
      </c>
      <c r="D168" s="7" t="s">
        <v>382</v>
      </c>
      <c r="E168" s="8">
        <f t="shared" si="3"/>
        <v>16870158.999999996</v>
      </c>
      <c r="F168" s="9">
        <v>1874670.62</v>
      </c>
      <c r="G168" s="9">
        <v>1666165.38</v>
      </c>
      <c r="H168" s="9">
        <v>1666165.38</v>
      </c>
      <c r="I168" s="9">
        <v>1666165.38</v>
      </c>
      <c r="J168" s="9">
        <v>1666165.38</v>
      </c>
      <c r="K168" s="9">
        <v>1666165.38</v>
      </c>
      <c r="L168" s="9">
        <v>1666165.38</v>
      </c>
      <c r="M168" s="9">
        <v>1666165.38</v>
      </c>
      <c r="N168" s="9">
        <v>1666165.38</v>
      </c>
      <c r="O168" s="9">
        <v>1666165.34</v>
      </c>
      <c r="P168" s="9">
        <v>0</v>
      </c>
      <c r="Q168" s="9">
        <v>0</v>
      </c>
    </row>
    <row r="169" spans="1:17">
      <c r="A169" s="6" t="s">
        <v>671</v>
      </c>
      <c r="B169" s="6" t="s">
        <v>383</v>
      </c>
      <c r="C169" s="7" t="s">
        <v>384</v>
      </c>
      <c r="D169" s="7" t="s">
        <v>384</v>
      </c>
      <c r="E169" s="8">
        <f t="shared" si="3"/>
        <v>33503688.000000004</v>
      </c>
      <c r="F169" s="9">
        <v>3723046.09</v>
      </c>
      <c r="G169" s="9">
        <v>3308960.21</v>
      </c>
      <c r="H169" s="9">
        <v>3308960.21</v>
      </c>
      <c r="I169" s="9">
        <v>3308960.21</v>
      </c>
      <c r="J169" s="9">
        <v>3308960.21</v>
      </c>
      <c r="K169" s="9">
        <v>3308960.21</v>
      </c>
      <c r="L169" s="9">
        <v>3308960.21</v>
      </c>
      <c r="M169" s="9">
        <v>3308960.21</v>
      </c>
      <c r="N169" s="9">
        <v>3308960.21</v>
      </c>
      <c r="O169" s="9">
        <v>3308960.23</v>
      </c>
      <c r="P169" s="9">
        <v>0</v>
      </c>
      <c r="Q169" s="9">
        <v>0</v>
      </c>
    </row>
    <row r="170" spans="1:17">
      <c r="A170" s="6" t="s">
        <v>672</v>
      </c>
      <c r="B170" s="6" t="s">
        <v>385</v>
      </c>
      <c r="C170" s="7" t="s">
        <v>386</v>
      </c>
      <c r="D170" s="7" t="s">
        <v>386</v>
      </c>
      <c r="E170" s="8">
        <f t="shared" si="3"/>
        <v>19689062</v>
      </c>
      <c r="F170" s="9">
        <v>2187916.9</v>
      </c>
      <c r="G170" s="9">
        <v>1944571.68</v>
      </c>
      <c r="H170" s="9">
        <v>1944571.68</v>
      </c>
      <c r="I170" s="9">
        <v>1944571.68</v>
      </c>
      <c r="J170" s="9">
        <v>1944571.68</v>
      </c>
      <c r="K170" s="9">
        <v>1944571.68</v>
      </c>
      <c r="L170" s="9">
        <v>1944571.68</v>
      </c>
      <c r="M170" s="9">
        <v>1944571.68</v>
      </c>
      <c r="N170" s="9">
        <v>1944571.68</v>
      </c>
      <c r="O170" s="9">
        <v>1944571.66</v>
      </c>
      <c r="P170" s="9">
        <v>0</v>
      </c>
      <c r="Q170" s="9">
        <v>0</v>
      </c>
    </row>
    <row r="171" spans="1:17" ht="22.5">
      <c r="A171" s="6" t="s">
        <v>673</v>
      </c>
      <c r="B171" s="6" t="s">
        <v>387</v>
      </c>
      <c r="C171" s="7" t="s">
        <v>388</v>
      </c>
      <c r="D171" s="7" t="s">
        <v>388</v>
      </c>
      <c r="E171" s="8">
        <f t="shared" si="3"/>
        <v>47935412.000000007</v>
      </c>
      <c r="F171" s="9">
        <v>5326749.34</v>
      </c>
      <c r="G171" s="9">
        <v>4734295.8499999996</v>
      </c>
      <c r="H171" s="9">
        <v>4734295.8499999996</v>
      </c>
      <c r="I171" s="9">
        <v>4734295.8499999996</v>
      </c>
      <c r="J171" s="9">
        <v>4734295.8499999996</v>
      </c>
      <c r="K171" s="9">
        <v>4734295.8499999996</v>
      </c>
      <c r="L171" s="9">
        <v>4734295.8499999996</v>
      </c>
      <c r="M171" s="9">
        <v>4734295.8499999996</v>
      </c>
      <c r="N171" s="9">
        <v>4734295.8499999996</v>
      </c>
      <c r="O171" s="9">
        <v>4734295.8600000003</v>
      </c>
      <c r="P171" s="9">
        <v>0</v>
      </c>
      <c r="Q171" s="9">
        <v>0</v>
      </c>
    </row>
    <row r="172" spans="1:17" ht="22.5">
      <c r="A172" s="6" t="s">
        <v>674</v>
      </c>
      <c r="B172" s="6" t="s">
        <v>389</v>
      </c>
      <c r="C172" s="7" t="s">
        <v>390</v>
      </c>
      <c r="D172" s="7" t="s">
        <v>390</v>
      </c>
      <c r="E172" s="8">
        <f t="shared" si="3"/>
        <v>36455285.999999993</v>
      </c>
      <c r="F172" s="9">
        <v>4051037.9</v>
      </c>
      <c r="G172" s="9">
        <v>3600472.01</v>
      </c>
      <c r="H172" s="9">
        <v>3600472.01</v>
      </c>
      <c r="I172" s="9">
        <v>3600472.01</v>
      </c>
      <c r="J172" s="9">
        <v>3600472.01</v>
      </c>
      <c r="K172" s="9">
        <v>3600472.01</v>
      </c>
      <c r="L172" s="9">
        <v>3600472.01</v>
      </c>
      <c r="M172" s="9">
        <v>3600472.01</v>
      </c>
      <c r="N172" s="9">
        <v>3600472.01</v>
      </c>
      <c r="O172" s="9">
        <v>3600472.02</v>
      </c>
      <c r="P172" s="9">
        <v>0</v>
      </c>
      <c r="Q172" s="9">
        <v>0</v>
      </c>
    </row>
    <row r="173" spans="1:17" ht="33.75">
      <c r="A173" s="6" t="s">
        <v>675</v>
      </c>
      <c r="B173" s="6" t="s">
        <v>391</v>
      </c>
      <c r="C173" s="7" t="s">
        <v>392</v>
      </c>
      <c r="D173" s="7" t="s">
        <v>392</v>
      </c>
      <c r="E173" s="8">
        <f t="shared" si="3"/>
        <v>6153223.9999999991</v>
      </c>
      <c r="F173" s="9">
        <v>683767.61</v>
      </c>
      <c r="G173" s="9">
        <v>607717.38</v>
      </c>
      <c r="H173" s="9">
        <v>607717.38</v>
      </c>
      <c r="I173" s="9">
        <v>607717.38</v>
      </c>
      <c r="J173" s="9">
        <v>607717.38</v>
      </c>
      <c r="K173" s="9">
        <v>607717.38</v>
      </c>
      <c r="L173" s="9">
        <v>607717.38</v>
      </c>
      <c r="M173" s="9">
        <v>607717.38</v>
      </c>
      <c r="N173" s="9">
        <v>607717.38</v>
      </c>
      <c r="O173" s="9">
        <v>607717.35</v>
      </c>
      <c r="P173" s="9">
        <v>0</v>
      </c>
      <c r="Q173" s="9">
        <v>0</v>
      </c>
    </row>
    <row r="174" spans="1:17" ht="22.5">
      <c r="A174" s="6" t="s">
        <v>676</v>
      </c>
      <c r="B174" s="6" t="s">
        <v>393</v>
      </c>
      <c r="C174" s="7" t="s">
        <v>394</v>
      </c>
      <c r="D174" s="7" t="s">
        <v>394</v>
      </c>
      <c r="E174" s="8">
        <f t="shared" si="3"/>
        <v>50882097.000000007</v>
      </c>
      <c r="F174" s="9">
        <v>5654195.21</v>
      </c>
      <c r="G174" s="9">
        <v>5025322.42</v>
      </c>
      <c r="H174" s="9">
        <v>5025322.42</v>
      </c>
      <c r="I174" s="9">
        <v>5025322.42</v>
      </c>
      <c r="J174" s="9">
        <v>5025322.42</v>
      </c>
      <c r="K174" s="9">
        <v>5025322.42</v>
      </c>
      <c r="L174" s="9">
        <v>5025322.42</v>
      </c>
      <c r="M174" s="9">
        <v>5025322.42</v>
      </c>
      <c r="N174" s="9">
        <v>5025322.42</v>
      </c>
      <c r="O174" s="9">
        <v>5025322.43</v>
      </c>
      <c r="P174" s="9">
        <v>0</v>
      </c>
      <c r="Q174" s="9">
        <v>0</v>
      </c>
    </row>
    <row r="175" spans="1:17" ht="33.75">
      <c r="A175" s="6" t="s">
        <v>677</v>
      </c>
      <c r="B175" s="6" t="s">
        <v>395</v>
      </c>
      <c r="C175" s="7" t="s">
        <v>396</v>
      </c>
      <c r="D175" s="7" t="s">
        <v>722</v>
      </c>
      <c r="E175" s="8">
        <f t="shared" si="3"/>
        <v>10247507</v>
      </c>
      <c r="F175" s="9">
        <v>1138738.54</v>
      </c>
      <c r="G175" s="9">
        <v>1012085.38</v>
      </c>
      <c r="H175" s="9">
        <v>1012085.38</v>
      </c>
      <c r="I175" s="9">
        <v>1012085.38</v>
      </c>
      <c r="J175" s="9">
        <v>1012085.38</v>
      </c>
      <c r="K175" s="9">
        <v>1012085.38</v>
      </c>
      <c r="L175" s="9">
        <v>1012085.38</v>
      </c>
      <c r="M175" s="9">
        <v>1012085.38</v>
      </c>
      <c r="N175" s="9">
        <v>1012085.38</v>
      </c>
      <c r="O175" s="9">
        <v>1012085.42</v>
      </c>
      <c r="P175" s="9">
        <v>0</v>
      </c>
      <c r="Q175" s="9">
        <v>0</v>
      </c>
    </row>
    <row r="176" spans="1:17">
      <c r="A176" s="6" t="s">
        <v>678</v>
      </c>
      <c r="B176" s="6" t="s">
        <v>397</v>
      </c>
      <c r="C176" s="7" t="s">
        <v>398</v>
      </c>
      <c r="D176" s="7" t="s">
        <v>398</v>
      </c>
      <c r="E176" s="8">
        <f t="shared" si="3"/>
        <v>48143283</v>
      </c>
      <c r="F176" s="9">
        <v>5349848.6900000004</v>
      </c>
      <c r="G176" s="9">
        <v>4754826.04</v>
      </c>
      <c r="H176" s="9">
        <v>4754826.04</v>
      </c>
      <c r="I176" s="9">
        <v>4754826.04</v>
      </c>
      <c r="J176" s="9">
        <v>4754826.04</v>
      </c>
      <c r="K176" s="9">
        <v>4754826.04</v>
      </c>
      <c r="L176" s="9">
        <v>4754826.04</v>
      </c>
      <c r="M176" s="9">
        <v>4754826.04</v>
      </c>
      <c r="N176" s="9">
        <v>4754826.04</v>
      </c>
      <c r="O176" s="9">
        <v>4754825.99</v>
      </c>
      <c r="P176" s="9">
        <v>0</v>
      </c>
      <c r="Q176" s="9">
        <v>0</v>
      </c>
    </row>
    <row r="177" spans="1:17" ht="22.5">
      <c r="A177" s="6" t="s">
        <v>679</v>
      </c>
      <c r="B177" s="6" t="s">
        <v>399</v>
      </c>
      <c r="C177" s="7" t="s">
        <v>400</v>
      </c>
      <c r="D177" s="7" t="s">
        <v>400</v>
      </c>
      <c r="E177" s="8">
        <f t="shared" si="3"/>
        <v>24160009.000000004</v>
      </c>
      <c r="F177" s="9">
        <v>2684744.05</v>
      </c>
      <c r="G177" s="9">
        <v>2386140.5499999998</v>
      </c>
      <c r="H177" s="9">
        <v>2386140.5499999998</v>
      </c>
      <c r="I177" s="9">
        <v>2386140.5499999998</v>
      </c>
      <c r="J177" s="9">
        <v>2386140.5499999998</v>
      </c>
      <c r="K177" s="9">
        <v>2386140.5499999998</v>
      </c>
      <c r="L177" s="9">
        <v>2386140.5499999998</v>
      </c>
      <c r="M177" s="9">
        <v>2386140.5499999998</v>
      </c>
      <c r="N177" s="9">
        <v>2386140.5499999998</v>
      </c>
      <c r="O177" s="9">
        <v>2386140.5499999998</v>
      </c>
      <c r="P177" s="9">
        <v>0</v>
      </c>
      <c r="Q177" s="9">
        <v>0</v>
      </c>
    </row>
    <row r="178" spans="1:17">
      <c r="A178" s="6" t="s">
        <v>680</v>
      </c>
      <c r="B178" s="6" t="s">
        <v>401</v>
      </c>
      <c r="C178" s="7" t="s">
        <v>402</v>
      </c>
      <c r="D178" s="7" t="s">
        <v>402</v>
      </c>
      <c r="E178" s="8">
        <f t="shared" si="3"/>
        <v>10957721</v>
      </c>
      <c r="F178" s="9">
        <v>1217659.99</v>
      </c>
      <c r="G178" s="9">
        <v>1082229</v>
      </c>
      <c r="H178" s="9">
        <v>1082229</v>
      </c>
      <c r="I178" s="9">
        <v>1082229</v>
      </c>
      <c r="J178" s="9">
        <v>1082229</v>
      </c>
      <c r="K178" s="9">
        <v>1082229</v>
      </c>
      <c r="L178" s="9">
        <v>1082229</v>
      </c>
      <c r="M178" s="9">
        <v>1082229</v>
      </c>
      <c r="N178" s="9">
        <v>1082229</v>
      </c>
      <c r="O178" s="9">
        <v>1082229.01</v>
      </c>
      <c r="P178" s="9">
        <v>0</v>
      </c>
      <c r="Q178" s="9">
        <v>0</v>
      </c>
    </row>
    <row r="179" spans="1:17" ht="33.75">
      <c r="A179" s="6" t="s">
        <v>681</v>
      </c>
      <c r="B179" s="6" t="s">
        <v>403</v>
      </c>
      <c r="C179" s="7" t="s">
        <v>404</v>
      </c>
      <c r="D179" s="7" t="s">
        <v>404</v>
      </c>
      <c r="E179" s="8">
        <f t="shared" si="3"/>
        <v>79939311</v>
      </c>
      <c r="F179" s="9">
        <v>8883133.6699999999</v>
      </c>
      <c r="G179" s="9">
        <v>7895130.8200000003</v>
      </c>
      <c r="H179" s="9">
        <v>7895130.8200000003</v>
      </c>
      <c r="I179" s="9">
        <v>7895130.8200000003</v>
      </c>
      <c r="J179" s="9">
        <v>7895130.8200000003</v>
      </c>
      <c r="K179" s="9">
        <v>7895130.8200000003</v>
      </c>
      <c r="L179" s="9">
        <v>7895130.8200000003</v>
      </c>
      <c r="M179" s="9">
        <v>7895130.8200000003</v>
      </c>
      <c r="N179" s="9">
        <v>7895130.8200000003</v>
      </c>
      <c r="O179" s="9">
        <v>7895130.7699999996</v>
      </c>
      <c r="P179" s="9">
        <v>0</v>
      </c>
      <c r="Q179" s="9">
        <v>0</v>
      </c>
    </row>
    <row r="180" spans="1:17" ht="22.5">
      <c r="A180" s="6" t="s">
        <v>682</v>
      </c>
      <c r="B180" s="6" t="s">
        <v>405</v>
      </c>
      <c r="C180" s="7" t="s">
        <v>406</v>
      </c>
      <c r="D180" s="7" t="s">
        <v>406</v>
      </c>
      <c r="E180" s="8">
        <f t="shared" si="3"/>
        <v>61237234.000000007</v>
      </c>
      <c r="F180" s="9">
        <v>6804893.9699999997</v>
      </c>
      <c r="G180" s="9">
        <v>6048037.7800000003</v>
      </c>
      <c r="H180" s="9">
        <v>6048037.7800000003</v>
      </c>
      <c r="I180" s="9">
        <v>6048037.7800000003</v>
      </c>
      <c r="J180" s="9">
        <v>6048037.7800000003</v>
      </c>
      <c r="K180" s="9">
        <v>6048037.7800000003</v>
      </c>
      <c r="L180" s="9">
        <v>6048037.7800000003</v>
      </c>
      <c r="M180" s="9">
        <v>6048037.7800000003</v>
      </c>
      <c r="N180" s="9">
        <v>6048037.7800000003</v>
      </c>
      <c r="O180" s="9">
        <v>6048037.79</v>
      </c>
      <c r="P180" s="9">
        <v>0</v>
      </c>
      <c r="Q180" s="9">
        <v>0</v>
      </c>
    </row>
    <row r="181" spans="1:17">
      <c r="A181" s="6" t="s">
        <v>683</v>
      </c>
      <c r="B181" s="6" t="s">
        <v>407</v>
      </c>
      <c r="C181" s="7" t="s">
        <v>408</v>
      </c>
      <c r="D181" s="7" t="s">
        <v>408</v>
      </c>
      <c r="E181" s="8">
        <f t="shared" si="3"/>
        <v>49712487.000000007</v>
      </c>
      <c r="F181" s="9">
        <v>5524224.0800000001</v>
      </c>
      <c r="G181" s="9">
        <v>4909806.99</v>
      </c>
      <c r="H181" s="9">
        <v>4909806.99</v>
      </c>
      <c r="I181" s="9">
        <v>4909806.99</v>
      </c>
      <c r="J181" s="9">
        <v>4909806.99</v>
      </c>
      <c r="K181" s="9">
        <v>4909806.99</v>
      </c>
      <c r="L181" s="9">
        <v>4909806.99</v>
      </c>
      <c r="M181" s="9">
        <v>4909806.99</v>
      </c>
      <c r="N181" s="9">
        <v>4909806.99</v>
      </c>
      <c r="O181" s="9">
        <v>4909807</v>
      </c>
      <c r="P181" s="9">
        <v>0</v>
      </c>
      <c r="Q181" s="9">
        <v>0</v>
      </c>
    </row>
    <row r="182" spans="1:17">
      <c r="A182" s="6" t="s">
        <v>684</v>
      </c>
      <c r="B182" s="6" t="s">
        <v>409</v>
      </c>
      <c r="C182" s="7" t="s">
        <v>410</v>
      </c>
      <c r="D182" s="7" t="s">
        <v>410</v>
      </c>
      <c r="E182" s="8">
        <f t="shared" si="3"/>
        <v>39675275</v>
      </c>
      <c r="F182" s="9">
        <v>4408854.25</v>
      </c>
      <c r="G182" s="9">
        <v>3918491.2</v>
      </c>
      <c r="H182" s="9">
        <v>3918491.2</v>
      </c>
      <c r="I182" s="9">
        <v>3918491.2</v>
      </c>
      <c r="J182" s="9">
        <v>3918491.2</v>
      </c>
      <c r="K182" s="9">
        <v>3918491.2</v>
      </c>
      <c r="L182" s="9">
        <v>3918491.2</v>
      </c>
      <c r="M182" s="9">
        <v>3918491.2</v>
      </c>
      <c r="N182" s="9">
        <v>3918491.2</v>
      </c>
      <c r="O182" s="9">
        <v>3918491.15</v>
      </c>
      <c r="P182" s="9">
        <v>0</v>
      </c>
      <c r="Q182" s="9">
        <v>0</v>
      </c>
    </row>
    <row r="183" spans="1:17" ht="22.5">
      <c r="A183" s="6" t="s">
        <v>685</v>
      </c>
      <c r="B183" s="6" t="s">
        <v>411</v>
      </c>
      <c r="C183" s="7" t="s">
        <v>412</v>
      </c>
      <c r="D183" s="7" t="s">
        <v>412</v>
      </c>
      <c r="E183" s="8">
        <f t="shared" si="3"/>
        <v>11123485</v>
      </c>
      <c r="F183" s="9">
        <v>1236080.26</v>
      </c>
      <c r="G183" s="9">
        <v>1098600.53</v>
      </c>
      <c r="H183" s="9">
        <v>1098600.53</v>
      </c>
      <c r="I183" s="9">
        <v>1098600.53</v>
      </c>
      <c r="J183" s="9">
        <v>1098600.53</v>
      </c>
      <c r="K183" s="9">
        <v>1098600.53</v>
      </c>
      <c r="L183" s="9">
        <v>1098600.53</v>
      </c>
      <c r="M183" s="9">
        <v>1098600.53</v>
      </c>
      <c r="N183" s="9">
        <v>1098600.53</v>
      </c>
      <c r="O183" s="9">
        <v>1098600.5</v>
      </c>
      <c r="P183" s="9">
        <v>0</v>
      </c>
      <c r="Q183" s="9">
        <v>0</v>
      </c>
    </row>
    <row r="184" spans="1:17" ht="22.5">
      <c r="A184" s="6" t="s">
        <v>686</v>
      </c>
      <c r="B184" s="6" t="s">
        <v>413</v>
      </c>
      <c r="C184" s="7" t="s">
        <v>414</v>
      </c>
      <c r="D184" s="7" t="s">
        <v>414</v>
      </c>
      <c r="E184" s="8">
        <f t="shared" si="3"/>
        <v>9175735</v>
      </c>
      <c r="F184" s="9">
        <v>1019639.52</v>
      </c>
      <c r="G184" s="9">
        <v>906232.83</v>
      </c>
      <c r="H184" s="9">
        <v>906232.83</v>
      </c>
      <c r="I184" s="9">
        <v>906232.83</v>
      </c>
      <c r="J184" s="9">
        <v>906232.83</v>
      </c>
      <c r="K184" s="9">
        <v>906232.83</v>
      </c>
      <c r="L184" s="9">
        <v>906232.83</v>
      </c>
      <c r="M184" s="9">
        <v>906232.83</v>
      </c>
      <c r="N184" s="9">
        <v>906232.83</v>
      </c>
      <c r="O184" s="9">
        <v>906232.84</v>
      </c>
      <c r="P184" s="9">
        <v>0</v>
      </c>
      <c r="Q184" s="9">
        <v>0</v>
      </c>
    </row>
    <row r="185" spans="1:17">
      <c r="A185" s="6" t="s">
        <v>687</v>
      </c>
      <c r="B185" s="6" t="s">
        <v>415</v>
      </c>
      <c r="C185" s="7" t="s">
        <v>416</v>
      </c>
      <c r="D185" s="7" t="s">
        <v>416</v>
      </c>
      <c r="E185" s="8">
        <f t="shared" si="3"/>
        <v>46138373.000000015</v>
      </c>
      <c r="F185" s="9">
        <v>5127056.13</v>
      </c>
      <c r="G185" s="9">
        <v>4556812.99</v>
      </c>
      <c r="H185" s="9">
        <v>4556812.99</v>
      </c>
      <c r="I185" s="9">
        <v>4556812.99</v>
      </c>
      <c r="J185" s="9">
        <v>4556812.99</v>
      </c>
      <c r="K185" s="9">
        <v>4556812.99</v>
      </c>
      <c r="L185" s="9">
        <v>4556812.99</v>
      </c>
      <c r="M185" s="9">
        <v>4556812.99</v>
      </c>
      <c r="N185" s="9">
        <v>4556812.99</v>
      </c>
      <c r="O185" s="9">
        <v>4556812.95</v>
      </c>
      <c r="P185" s="9">
        <v>0</v>
      </c>
      <c r="Q185" s="9">
        <v>0</v>
      </c>
    </row>
    <row r="186" spans="1:17">
      <c r="A186" s="6" t="s">
        <v>688</v>
      </c>
      <c r="B186" s="6" t="s">
        <v>417</v>
      </c>
      <c r="C186" s="7" t="s">
        <v>418</v>
      </c>
      <c r="D186" s="7" t="s">
        <v>418</v>
      </c>
      <c r="E186" s="8">
        <f t="shared" si="3"/>
        <v>23117282.999999996</v>
      </c>
      <c r="F186" s="9">
        <v>2568872.7200000002</v>
      </c>
      <c r="G186" s="9">
        <v>2283156.7000000002</v>
      </c>
      <c r="H186" s="9">
        <v>2283156.7000000002</v>
      </c>
      <c r="I186" s="9">
        <v>2283156.7000000002</v>
      </c>
      <c r="J186" s="9">
        <v>2283156.7000000002</v>
      </c>
      <c r="K186" s="9">
        <v>2283156.7000000002</v>
      </c>
      <c r="L186" s="9">
        <v>2283156.7000000002</v>
      </c>
      <c r="M186" s="9">
        <v>2283156.7000000002</v>
      </c>
      <c r="N186" s="9">
        <v>2283156.7000000002</v>
      </c>
      <c r="O186" s="9">
        <v>2283156.6800000002</v>
      </c>
      <c r="P186" s="9">
        <v>0</v>
      </c>
      <c r="Q186" s="9">
        <v>0</v>
      </c>
    </row>
    <row r="187" spans="1:17">
      <c r="A187" s="6" t="s">
        <v>689</v>
      </c>
      <c r="B187" s="6" t="s">
        <v>419</v>
      </c>
      <c r="C187" s="7" t="s">
        <v>420</v>
      </c>
      <c r="D187" s="7" t="s">
        <v>420</v>
      </c>
      <c r="E187" s="8">
        <f t="shared" si="3"/>
        <v>15396849.000000004</v>
      </c>
      <c r="F187" s="9">
        <v>1710951.3</v>
      </c>
      <c r="G187" s="9">
        <v>1520655.3</v>
      </c>
      <c r="H187" s="9">
        <v>1520655.3</v>
      </c>
      <c r="I187" s="9">
        <v>1520655.3</v>
      </c>
      <c r="J187" s="9">
        <v>1520655.3</v>
      </c>
      <c r="K187" s="9">
        <v>1520655.3</v>
      </c>
      <c r="L187" s="9">
        <v>1520655.3</v>
      </c>
      <c r="M187" s="9">
        <v>1520655.3</v>
      </c>
      <c r="N187" s="9">
        <v>1520655.3</v>
      </c>
      <c r="O187" s="9">
        <v>1520655.3</v>
      </c>
      <c r="P187" s="9">
        <v>0</v>
      </c>
      <c r="Q187" s="9">
        <v>0</v>
      </c>
    </row>
    <row r="188" spans="1:17" ht="22.5">
      <c r="A188" s="6" t="s">
        <v>690</v>
      </c>
      <c r="B188" s="6" t="s">
        <v>421</v>
      </c>
      <c r="C188" s="7" t="s">
        <v>422</v>
      </c>
      <c r="D188" s="7" t="s">
        <v>422</v>
      </c>
      <c r="E188" s="8">
        <f t="shared" si="3"/>
        <v>72595629.000000015</v>
      </c>
      <c r="F188" s="9">
        <v>8067078.2400000002</v>
      </c>
      <c r="G188" s="9">
        <v>7169838.9800000004</v>
      </c>
      <c r="H188" s="9">
        <v>7169838.9800000004</v>
      </c>
      <c r="I188" s="9">
        <v>7169838.9800000004</v>
      </c>
      <c r="J188" s="9">
        <v>7169838.9800000004</v>
      </c>
      <c r="K188" s="9">
        <v>7169838.9800000004</v>
      </c>
      <c r="L188" s="9">
        <v>7169838.9800000004</v>
      </c>
      <c r="M188" s="9">
        <v>7169838.9800000004</v>
      </c>
      <c r="N188" s="9">
        <v>7169838.9800000004</v>
      </c>
      <c r="O188" s="9">
        <v>7169838.9199999999</v>
      </c>
      <c r="P188" s="9">
        <v>0</v>
      </c>
      <c r="Q188" s="9">
        <v>0</v>
      </c>
    </row>
    <row r="189" spans="1:17">
      <c r="A189" s="6" t="s">
        <v>691</v>
      </c>
      <c r="B189" s="6" t="s">
        <v>423</v>
      </c>
      <c r="C189" s="7" t="s">
        <v>424</v>
      </c>
      <c r="D189" s="7" t="s">
        <v>424</v>
      </c>
      <c r="E189" s="8">
        <f t="shared" si="3"/>
        <v>19271109.999999996</v>
      </c>
      <c r="F189" s="9">
        <v>2141472.62</v>
      </c>
      <c r="G189" s="9">
        <v>1903293.04</v>
      </c>
      <c r="H189" s="9">
        <v>1903293.04</v>
      </c>
      <c r="I189" s="9">
        <v>1903293.04</v>
      </c>
      <c r="J189" s="9">
        <v>1903293.04</v>
      </c>
      <c r="K189" s="9">
        <v>1903293.04</v>
      </c>
      <c r="L189" s="9">
        <v>1903293.04</v>
      </c>
      <c r="M189" s="9">
        <v>1903293.04</v>
      </c>
      <c r="N189" s="9">
        <v>1903293.04</v>
      </c>
      <c r="O189" s="9">
        <v>1903293.06</v>
      </c>
      <c r="P189" s="9">
        <v>0</v>
      </c>
      <c r="Q189" s="9">
        <v>0</v>
      </c>
    </row>
    <row r="190" spans="1:17">
      <c r="A190" s="6" t="s">
        <v>692</v>
      </c>
      <c r="B190" s="6" t="s">
        <v>425</v>
      </c>
      <c r="C190" s="7" t="s">
        <v>426</v>
      </c>
      <c r="D190" s="7" t="s">
        <v>426</v>
      </c>
      <c r="E190" s="8">
        <f t="shared" si="3"/>
        <v>56825361.999999993</v>
      </c>
      <c r="F190" s="9">
        <v>6314631.4400000004</v>
      </c>
      <c r="G190" s="9">
        <v>5612303.4000000004</v>
      </c>
      <c r="H190" s="9">
        <v>5612303.4000000004</v>
      </c>
      <c r="I190" s="9">
        <v>5612303.4000000004</v>
      </c>
      <c r="J190" s="9">
        <v>5612303.4000000004</v>
      </c>
      <c r="K190" s="9">
        <v>5612303.4000000004</v>
      </c>
      <c r="L190" s="9">
        <v>5612303.4000000004</v>
      </c>
      <c r="M190" s="9">
        <v>5612303.4000000004</v>
      </c>
      <c r="N190" s="9">
        <v>5612303.4000000004</v>
      </c>
      <c r="O190" s="9">
        <v>5612303.3600000003</v>
      </c>
      <c r="P190" s="9">
        <v>0</v>
      </c>
      <c r="Q190" s="9">
        <v>0</v>
      </c>
    </row>
    <row r="191" spans="1:17">
      <c r="A191" s="6" t="s">
        <v>693</v>
      </c>
      <c r="B191" s="6" t="s">
        <v>427</v>
      </c>
      <c r="C191" s="7" t="s">
        <v>428</v>
      </c>
      <c r="D191" s="7" t="s">
        <v>428</v>
      </c>
      <c r="E191" s="8">
        <f t="shared" si="3"/>
        <v>18869756</v>
      </c>
      <c r="F191" s="9">
        <v>2096872.77</v>
      </c>
      <c r="G191" s="9">
        <v>1863653.69</v>
      </c>
      <c r="H191" s="9">
        <v>1863653.69</v>
      </c>
      <c r="I191" s="9">
        <v>1863653.69</v>
      </c>
      <c r="J191" s="9">
        <v>1863653.69</v>
      </c>
      <c r="K191" s="9">
        <v>1863653.69</v>
      </c>
      <c r="L191" s="9">
        <v>1863653.69</v>
      </c>
      <c r="M191" s="9">
        <v>1863653.69</v>
      </c>
      <c r="N191" s="9">
        <v>1863653.69</v>
      </c>
      <c r="O191" s="9">
        <v>1863653.71</v>
      </c>
      <c r="P191" s="9">
        <v>0</v>
      </c>
      <c r="Q191" s="9">
        <v>0</v>
      </c>
    </row>
    <row r="192" spans="1:17" ht="22.5">
      <c r="A192" s="6" t="s">
        <v>694</v>
      </c>
      <c r="B192" s="6" t="s">
        <v>429</v>
      </c>
      <c r="C192" s="7" t="s">
        <v>430</v>
      </c>
      <c r="D192" s="7" t="s">
        <v>430</v>
      </c>
      <c r="E192" s="8">
        <f t="shared" si="3"/>
        <v>5992351.0000000009</v>
      </c>
      <c r="F192" s="9">
        <v>665890.84</v>
      </c>
      <c r="G192" s="9">
        <v>591828.91</v>
      </c>
      <c r="H192" s="9">
        <v>591828.91</v>
      </c>
      <c r="I192" s="9">
        <v>591828.91</v>
      </c>
      <c r="J192" s="9">
        <v>591828.91</v>
      </c>
      <c r="K192" s="9">
        <v>591828.91</v>
      </c>
      <c r="L192" s="9">
        <v>591828.91</v>
      </c>
      <c r="M192" s="9">
        <v>591828.91</v>
      </c>
      <c r="N192" s="9">
        <v>591828.91</v>
      </c>
      <c r="O192" s="9">
        <v>591828.88</v>
      </c>
      <c r="P192" s="9">
        <v>0</v>
      </c>
      <c r="Q192" s="9">
        <v>0</v>
      </c>
    </row>
    <row r="193" spans="1:17">
      <c r="A193" s="6" t="s">
        <v>695</v>
      </c>
      <c r="B193" s="6" t="s">
        <v>431</v>
      </c>
      <c r="C193" s="7" t="s">
        <v>432</v>
      </c>
      <c r="D193" s="7" t="s">
        <v>432</v>
      </c>
      <c r="E193" s="8">
        <f t="shared" si="3"/>
        <v>18993415</v>
      </c>
      <c r="F193" s="9">
        <v>2110614.19</v>
      </c>
      <c r="G193" s="9">
        <v>1875866.76</v>
      </c>
      <c r="H193" s="9">
        <v>1875866.76</v>
      </c>
      <c r="I193" s="9">
        <v>1875866.76</v>
      </c>
      <c r="J193" s="9">
        <v>1875866.76</v>
      </c>
      <c r="K193" s="9">
        <v>1875866.76</v>
      </c>
      <c r="L193" s="9">
        <v>1875866.76</v>
      </c>
      <c r="M193" s="9">
        <v>1875866.76</v>
      </c>
      <c r="N193" s="9">
        <v>1875866.76</v>
      </c>
      <c r="O193" s="9">
        <v>1875866.73</v>
      </c>
      <c r="P193" s="9">
        <v>0</v>
      </c>
      <c r="Q193" s="9">
        <v>0</v>
      </c>
    </row>
    <row r="194" spans="1:17" ht="22.5">
      <c r="A194" s="6" t="s">
        <v>696</v>
      </c>
      <c r="B194" s="6" t="s">
        <v>433</v>
      </c>
      <c r="C194" s="7" t="s">
        <v>434</v>
      </c>
      <c r="D194" s="7" t="s">
        <v>434</v>
      </c>
      <c r="E194" s="8">
        <f t="shared" si="3"/>
        <v>16237021.999999998</v>
      </c>
      <c r="F194" s="9">
        <v>1804314.24</v>
      </c>
      <c r="G194" s="9">
        <v>1603634.2</v>
      </c>
      <c r="H194" s="9">
        <v>1603634.2</v>
      </c>
      <c r="I194" s="9">
        <v>1603634.2</v>
      </c>
      <c r="J194" s="9">
        <v>1603634.2</v>
      </c>
      <c r="K194" s="9">
        <v>1603634.2</v>
      </c>
      <c r="L194" s="9">
        <v>1603634.2</v>
      </c>
      <c r="M194" s="9">
        <v>1603634.2</v>
      </c>
      <c r="N194" s="9">
        <v>1603634.2</v>
      </c>
      <c r="O194" s="9">
        <v>1603634.16</v>
      </c>
      <c r="P194" s="9">
        <v>0</v>
      </c>
      <c r="Q194" s="9">
        <v>0</v>
      </c>
    </row>
    <row r="195" spans="1:17" ht="22.5">
      <c r="A195" s="6" t="s">
        <v>697</v>
      </c>
      <c r="B195" s="6" t="s">
        <v>435</v>
      </c>
      <c r="C195" s="7" t="s">
        <v>436</v>
      </c>
      <c r="D195" s="7" t="s">
        <v>436</v>
      </c>
      <c r="E195" s="8">
        <f t="shared" si="3"/>
        <v>17340970</v>
      </c>
      <c r="F195" s="9">
        <v>1926988.77</v>
      </c>
      <c r="G195" s="9">
        <v>1712664.58</v>
      </c>
      <c r="H195" s="9">
        <v>1712664.58</v>
      </c>
      <c r="I195" s="9">
        <v>1712664.58</v>
      </c>
      <c r="J195" s="9">
        <v>1712664.58</v>
      </c>
      <c r="K195" s="9">
        <v>1712664.58</v>
      </c>
      <c r="L195" s="9">
        <v>1712664.58</v>
      </c>
      <c r="M195" s="9">
        <v>1712664.58</v>
      </c>
      <c r="N195" s="9">
        <v>1712664.58</v>
      </c>
      <c r="O195" s="9">
        <v>1712664.59</v>
      </c>
      <c r="P195" s="9">
        <v>0</v>
      </c>
      <c r="Q195" s="9">
        <v>0</v>
      </c>
    </row>
    <row r="196" spans="1:17" ht="22.5">
      <c r="A196" s="6" t="s">
        <v>698</v>
      </c>
      <c r="B196" s="6" t="s">
        <v>437</v>
      </c>
      <c r="C196" s="7" t="s">
        <v>438</v>
      </c>
      <c r="D196" s="7" t="s">
        <v>438</v>
      </c>
      <c r="E196" s="8">
        <f t="shared" ref="E196:E219" si="4">SUM(F196:Q196)</f>
        <v>34604726.999999993</v>
      </c>
      <c r="F196" s="9">
        <v>3845397.36</v>
      </c>
      <c r="G196" s="9">
        <v>3417703.29</v>
      </c>
      <c r="H196" s="9">
        <v>3417703.29</v>
      </c>
      <c r="I196" s="9">
        <v>3417703.29</v>
      </c>
      <c r="J196" s="9">
        <v>3417703.29</v>
      </c>
      <c r="K196" s="9">
        <v>3417703.29</v>
      </c>
      <c r="L196" s="9">
        <v>3417703.29</v>
      </c>
      <c r="M196" s="9">
        <v>3417703.29</v>
      </c>
      <c r="N196" s="9">
        <v>3417703.29</v>
      </c>
      <c r="O196" s="9">
        <v>3417703.32</v>
      </c>
      <c r="P196" s="9">
        <v>0</v>
      </c>
      <c r="Q196" s="9">
        <v>0</v>
      </c>
    </row>
    <row r="197" spans="1:17" ht="22.5">
      <c r="A197" s="6" t="s">
        <v>699</v>
      </c>
      <c r="B197" s="6" t="s">
        <v>439</v>
      </c>
      <c r="C197" s="7" t="s">
        <v>440</v>
      </c>
      <c r="D197" s="7" t="s">
        <v>440</v>
      </c>
      <c r="E197" s="8">
        <f t="shared" si="4"/>
        <v>100699598</v>
      </c>
      <c r="F197" s="9">
        <v>11190088.810000001</v>
      </c>
      <c r="G197" s="9">
        <v>9945501.0299999993</v>
      </c>
      <c r="H197" s="9">
        <v>9945501.0299999993</v>
      </c>
      <c r="I197" s="9">
        <v>9945501.0299999993</v>
      </c>
      <c r="J197" s="9">
        <v>9945501.0299999993</v>
      </c>
      <c r="K197" s="9">
        <v>9945501.0299999993</v>
      </c>
      <c r="L197" s="9">
        <v>9945501.0299999993</v>
      </c>
      <c r="M197" s="9">
        <v>9945501.0299999993</v>
      </c>
      <c r="N197" s="9">
        <v>9945501.0299999993</v>
      </c>
      <c r="O197" s="9">
        <v>9945500.9499999993</v>
      </c>
      <c r="P197" s="9">
        <v>0</v>
      </c>
      <c r="Q197" s="9">
        <v>0</v>
      </c>
    </row>
    <row r="198" spans="1:17" ht="22.5">
      <c r="A198" s="6" t="s">
        <v>700</v>
      </c>
      <c r="B198" s="6" t="s">
        <v>441</v>
      </c>
      <c r="C198" s="7" t="s">
        <v>442</v>
      </c>
      <c r="D198" s="7" t="s">
        <v>442</v>
      </c>
      <c r="E198" s="8">
        <f t="shared" si="4"/>
        <v>7866497</v>
      </c>
      <c r="F198" s="9">
        <v>874152.45</v>
      </c>
      <c r="G198" s="9">
        <v>776927.17</v>
      </c>
      <c r="H198" s="9">
        <v>776927.17</v>
      </c>
      <c r="I198" s="9">
        <v>776927.17</v>
      </c>
      <c r="J198" s="9">
        <v>776927.17</v>
      </c>
      <c r="K198" s="9">
        <v>776927.17</v>
      </c>
      <c r="L198" s="9">
        <v>776927.17</v>
      </c>
      <c r="M198" s="9">
        <v>776927.17</v>
      </c>
      <c r="N198" s="9">
        <v>776927.17</v>
      </c>
      <c r="O198" s="9">
        <v>776927.19</v>
      </c>
      <c r="P198" s="9">
        <v>0</v>
      </c>
      <c r="Q198" s="9">
        <v>0</v>
      </c>
    </row>
    <row r="199" spans="1:17">
      <c r="A199" s="6" t="s">
        <v>701</v>
      </c>
      <c r="B199" s="6" t="s">
        <v>443</v>
      </c>
      <c r="C199" s="7" t="s">
        <v>444</v>
      </c>
      <c r="D199" s="7" t="s">
        <v>444</v>
      </c>
      <c r="E199" s="8">
        <f t="shared" si="4"/>
        <v>96091185.999999985</v>
      </c>
      <c r="F199" s="9">
        <v>10677986.07</v>
      </c>
      <c r="G199" s="9">
        <v>9490355.5500000007</v>
      </c>
      <c r="H199" s="9">
        <v>9490355.5500000007</v>
      </c>
      <c r="I199" s="9">
        <v>9490355.5500000007</v>
      </c>
      <c r="J199" s="9">
        <v>9490355.5500000007</v>
      </c>
      <c r="K199" s="9">
        <v>9490355.5500000007</v>
      </c>
      <c r="L199" s="9">
        <v>9490355.5500000007</v>
      </c>
      <c r="M199" s="9">
        <v>9490355.5500000007</v>
      </c>
      <c r="N199" s="9">
        <v>9490355.5500000007</v>
      </c>
      <c r="O199" s="9">
        <v>9490355.5299999993</v>
      </c>
      <c r="P199" s="9">
        <v>0</v>
      </c>
      <c r="Q199" s="9">
        <v>0</v>
      </c>
    </row>
    <row r="200" spans="1:17">
      <c r="A200" s="6" t="s">
        <v>702</v>
      </c>
      <c r="B200" s="6" t="s">
        <v>445</v>
      </c>
      <c r="C200" s="7" t="s">
        <v>446</v>
      </c>
      <c r="D200" s="7" t="s">
        <v>446</v>
      </c>
      <c r="E200" s="8">
        <f t="shared" si="4"/>
        <v>9687711</v>
      </c>
      <c r="F200" s="9">
        <v>1076532.07</v>
      </c>
      <c r="G200" s="9">
        <v>956797.66</v>
      </c>
      <c r="H200" s="9">
        <v>956797.66</v>
      </c>
      <c r="I200" s="9">
        <v>956797.66</v>
      </c>
      <c r="J200" s="9">
        <v>956797.66</v>
      </c>
      <c r="K200" s="9">
        <v>956797.66</v>
      </c>
      <c r="L200" s="9">
        <v>956797.66</v>
      </c>
      <c r="M200" s="9">
        <v>956797.66</v>
      </c>
      <c r="N200" s="9">
        <v>956797.66</v>
      </c>
      <c r="O200" s="9">
        <v>956797.65</v>
      </c>
      <c r="P200" s="9">
        <v>0</v>
      </c>
      <c r="Q200" s="9">
        <v>0</v>
      </c>
    </row>
    <row r="201" spans="1:17">
      <c r="A201" s="6" t="s">
        <v>703</v>
      </c>
      <c r="B201" s="6" t="s">
        <v>447</v>
      </c>
      <c r="C201" s="7" t="s">
        <v>448</v>
      </c>
      <c r="D201" s="7" t="s">
        <v>448</v>
      </c>
      <c r="E201" s="8">
        <f t="shared" si="4"/>
        <v>78541080</v>
      </c>
      <c r="F201" s="9">
        <v>8727757.3900000006</v>
      </c>
      <c r="G201" s="9">
        <v>7757035.8499999996</v>
      </c>
      <c r="H201" s="9">
        <v>7757035.8499999996</v>
      </c>
      <c r="I201" s="9">
        <v>7757035.8499999996</v>
      </c>
      <c r="J201" s="9">
        <v>7757035.8499999996</v>
      </c>
      <c r="K201" s="9">
        <v>7757035.8499999996</v>
      </c>
      <c r="L201" s="9">
        <v>7757035.8499999996</v>
      </c>
      <c r="M201" s="9">
        <v>7757035.8499999996</v>
      </c>
      <c r="N201" s="9">
        <v>7757035.8499999996</v>
      </c>
      <c r="O201" s="9">
        <v>7757035.8099999996</v>
      </c>
      <c r="P201" s="9">
        <v>0</v>
      </c>
      <c r="Q201" s="9">
        <v>0</v>
      </c>
    </row>
    <row r="202" spans="1:17">
      <c r="A202" s="6" t="s">
        <v>704</v>
      </c>
      <c r="B202" s="6" t="s">
        <v>449</v>
      </c>
      <c r="C202" s="7" t="s">
        <v>450</v>
      </c>
      <c r="D202" s="7" t="s">
        <v>450</v>
      </c>
      <c r="E202" s="8">
        <f t="shared" si="4"/>
        <v>11857573.999999998</v>
      </c>
      <c r="F202" s="9">
        <v>1317654.77</v>
      </c>
      <c r="G202" s="9">
        <v>1171102.1399999999</v>
      </c>
      <c r="H202" s="9">
        <v>1171102.1399999999</v>
      </c>
      <c r="I202" s="9">
        <v>1171102.1399999999</v>
      </c>
      <c r="J202" s="9">
        <v>1171102.1399999999</v>
      </c>
      <c r="K202" s="9">
        <v>1171102.1399999999</v>
      </c>
      <c r="L202" s="9">
        <v>1171102.1399999999</v>
      </c>
      <c r="M202" s="9">
        <v>1171102.1399999999</v>
      </c>
      <c r="N202" s="9">
        <v>1171102.1399999999</v>
      </c>
      <c r="O202" s="9">
        <v>1171102.1100000001</v>
      </c>
      <c r="P202" s="9">
        <v>0</v>
      </c>
      <c r="Q202" s="9">
        <v>0</v>
      </c>
    </row>
    <row r="203" spans="1:17">
      <c r="A203" s="6" t="s">
        <v>705</v>
      </c>
      <c r="B203" s="6" t="s">
        <v>451</v>
      </c>
      <c r="C203" s="7" t="s">
        <v>452</v>
      </c>
      <c r="D203" s="7" t="s">
        <v>452</v>
      </c>
      <c r="E203" s="8">
        <f t="shared" si="4"/>
        <v>9036197.0000000019</v>
      </c>
      <c r="F203" s="9">
        <v>1004133.57</v>
      </c>
      <c r="G203" s="9">
        <v>892451.49</v>
      </c>
      <c r="H203" s="9">
        <v>892451.49</v>
      </c>
      <c r="I203" s="9">
        <v>892451.49</v>
      </c>
      <c r="J203" s="9">
        <v>892451.49</v>
      </c>
      <c r="K203" s="9">
        <v>892451.49</v>
      </c>
      <c r="L203" s="9">
        <v>892451.49</v>
      </c>
      <c r="M203" s="9">
        <v>892451.49</v>
      </c>
      <c r="N203" s="9">
        <v>892451.49</v>
      </c>
      <c r="O203" s="9">
        <v>892451.51</v>
      </c>
      <c r="P203" s="9">
        <v>0</v>
      </c>
      <c r="Q203" s="9">
        <v>0</v>
      </c>
    </row>
    <row r="204" spans="1:17" ht="33.75">
      <c r="A204" s="6" t="s">
        <v>706</v>
      </c>
      <c r="B204" s="6" t="s">
        <v>453</v>
      </c>
      <c r="C204" s="7" t="s">
        <v>454</v>
      </c>
      <c r="D204" s="7" t="s">
        <v>454</v>
      </c>
      <c r="E204" s="8">
        <f t="shared" si="4"/>
        <v>36343166</v>
      </c>
      <c r="F204" s="9">
        <v>4038578.73</v>
      </c>
      <c r="G204" s="9">
        <v>3589398.59</v>
      </c>
      <c r="H204" s="9">
        <v>3589398.59</v>
      </c>
      <c r="I204" s="9">
        <v>3589398.59</v>
      </c>
      <c r="J204" s="9">
        <v>3589398.59</v>
      </c>
      <c r="K204" s="9">
        <v>3589398.59</v>
      </c>
      <c r="L204" s="9">
        <v>3589398.59</v>
      </c>
      <c r="M204" s="9">
        <v>3589398.59</v>
      </c>
      <c r="N204" s="9">
        <v>3589398.59</v>
      </c>
      <c r="O204" s="9">
        <v>3589398.55</v>
      </c>
      <c r="P204" s="9">
        <v>0</v>
      </c>
      <c r="Q204" s="9">
        <v>0</v>
      </c>
    </row>
    <row r="205" spans="1:17" ht="33.75">
      <c r="A205" s="6" t="s">
        <v>707</v>
      </c>
      <c r="B205" s="6" t="s">
        <v>455</v>
      </c>
      <c r="C205" s="7" t="s">
        <v>456</v>
      </c>
      <c r="D205" s="7" t="s">
        <v>456</v>
      </c>
      <c r="E205" s="8">
        <f t="shared" si="4"/>
        <v>18011256.999999996</v>
      </c>
      <c r="F205" s="9">
        <v>2001473.39</v>
      </c>
      <c r="G205" s="9">
        <v>1778864.85</v>
      </c>
      <c r="H205" s="9">
        <v>1778864.85</v>
      </c>
      <c r="I205" s="9">
        <v>1778864.85</v>
      </c>
      <c r="J205" s="9">
        <v>1778864.85</v>
      </c>
      <c r="K205" s="9">
        <v>1778864.85</v>
      </c>
      <c r="L205" s="9">
        <v>1778864.85</v>
      </c>
      <c r="M205" s="9">
        <v>1778864.85</v>
      </c>
      <c r="N205" s="9">
        <v>1778864.85</v>
      </c>
      <c r="O205" s="9">
        <v>1778864.81</v>
      </c>
      <c r="P205" s="9">
        <v>0</v>
      </c>
      <c r="Q205" s="9">
        <v>0</v>
      </c>
    </row>
    <row r="206" spans="1:17">
      <c r="A206" s="6" t="s">
        <v>708</v>
      </c>
      <c r="B206" s="6" t="s">
        <v>457</v>
      </c>
      <c r="C206" s="7" t="s">
        <v>458</v>
      </c>
      <c r="D206" s="7" t="s">
        <v>458</v>
      </c>
      <c r="E206" s="8">
        <f t="shared" si="4"/>
        <v>14149433</v>
      </c>
      <c r="F206" s="9">
        <v>1572334.1</v>
      </c>
      <c r="G206" s="9">
        <v>1397455.43</v>
      </c>
      <c r="H206" s="9">
        <v>1397455.43</v>
      </c>
      <c r="I206" s="9">
        <v>1397455.43</v>
      </c>
      <c r="J206" s="9">
        <v>1397455.43</v>
      </c>
      <c r="K206" s="9">
        <v>1397455.43</v>
      </c>
      <c r="L206" s="9">
        <v>1397455.43</v>
      </c>
      <c r="M206" s="9">
        <v>1397455.43</v>
      </c>
      <c r="N206" s="9">
        <v>1397455.43</v>
      </c>
      <c r="O206" s="9">
        <v>1397455.46</v>
      </c>
      <c r="P206" s="9">
        <v>0</v>
      </c>
      <c r="Q206" s="9">
        <v>0</v>
      </c>
    </row>
    <row r="207" spans="1:17">
      <c r="A207" s="6" t="s">
        <v>709</v>
      </c>
      <c r="B207" s="6" t="s">
        <v>459</v>
      </c>
      <c r="C207" s="7" t="s">
        <v>460</v>
      </c>
      <c r="D207" s="7" t="s">
        <v>460</v>
      </c>
      <c r="E207" s="8">
        <f t="shared" si="4"/>
        <v>28773695.999999993</v>
      </c>
      <c r="F207" s="9">
        <v>3197432.96</v>
      </c>
      <c r="G207" s="9">
        <v>2841807.01</v>
      </c>
      <c r="H207" s="9">
        <v>2841807.01</v>
      </c>
      <c r="I207" s="9">
        <v>2841807.01</v>
      </c>
      <c r="J207" s="9">
        <v>2841807.01</v>
      </c>
      <c r="K207" s="9">
        <v>2841807.01</v>
      </c>
      <c r="L207" s="9">
        <v>2841807.01</v>
      </c>
      <c r="M207" s="9">
        <v>2841807.01</v>
      </c>
      <c r="N207" s="9">
        <v>2841807.01</v>
      </c>
      <c r="O207" s="9">
        <v>2841806.96</v>
      </c>
      <c r="P207" s="9">
        <v>0</v>
      </c>
      <c r="Q207" s="9">
        <v>0</v>
      </c>
    </row>
    <row r="208" spans="1:17">
      <c r="A208" s="6" t="s">
        <v>710</v>
      </c>
      <c r="B208" s="6" t="s">
        <v>461</v>
      </c>
      <c r="C208" s="7" t="s">
        <v>462</v>
      </c>
      <c r="D208" s="7" t="s">
        <v>462</v>
      </c>
      <c r="E208" s="8">
        <f t="shared" si="4"/>
        <v>12380801</v>
      </c>
      <c r="F208" s="9">
        <v>1375797.57</v>
      </c>
      <c r="G208" s="9">
        <v>1222778.1599999999</v>
      </c>
      <c r="H208" s="9">
        <v>1222778.1599999999</v>
      </c>
      <c r="I208" s="9">
        <v>1222778.1599999999</v>
      </c>
      <c r="J208" s="9">
        <v>1222778.1599999999</v>
      </c>
      <c r="K208" s="9">
        <v>1222778.1599999999</v>
      </c>
      <c r="L208" s="9">
        <v>1222778.1599999999</v>
      </c>
      <c r="M208" s="9">
        <v>1222778.1599999999</v>
      </c>
      <c r="N208" s="9">
        <v>1222778.1599999999</v>
      </c>
      <c r="O208" s="9">
        <v>1222778.1499999999</v>
      </c>
      <c r="P208" s="9">
        <v>0</v>
      </c>
      <c r="Q208" s="9">
        <v>0</v>
      </c>
    </row>
    <row r="209" spans="1:17" ht="22.5">
      <c r="A209" s="6" t="s">
        <v>711</v>
      </c>
      <c r="B209" s="6" t="s">
        <v>463</v>
      </c>
      <c r="C209" s="7" t="s">
        <v>464</v>
      </c>
      <c r="D209" s="7" t="s">
        <v>464</v>
      </c>
      <c r="E209" s="8">
        <f t="shared" si="4"/>
        <v>101381629.99999997</v>
      </c>
      <c r="F209" s="9">
        <v>11265878.57</v>
      </c>
      <c r="G209" s="9">
        <v>10012861.27</v>
      </c>
      <c r="H209" s="9">
        <v>10012861.27</v>
      </c>
      <c r="I209" s="9">
        <v>10012861.27</v>
      </c>
      <c r="J209" s="9">
        <v>10012861.27</v>
      </c>
      <c r="K209" s="9">
        <v>10012861.27</v>
      </c>
      <c r="L209" s="9">
        <v>10012861.27</v>
      </c>
      <c r="M209" s="9">
        <v>10012861.27</v>
      </c>
      <c r="N209" s="9">
        <v>10012861.27</v>
      </c>
      <c r="O209" s="9">
        <v>10012861.27</v>
      </c>
      <c r="P209" s="9">
        <v>0</v>
      </c>
      <c r="Q209" s="9">
        <v>0</v>
      </c>
    </row>
    <row r="210" spans="1:17">
      <c r="A210" s="6" t="s">
        <v>712</v>
      </c>
      <c r="B210" s="6" t="s">
        <v>465</v>
      </c>
      <c r="C210" s="7" t="s">
        <v>466</v>
      </c>
      <c r="D210" s="7" t="s">
        <v>466</v>
      </c>
      <c r="E210" s="8">
        <f t="shared" si="4"/>
        <v>103347131</v>
      </c>
      <c r="F210" s="9">
        <v>11484291.859999999</v>
      </c>
      <c r="G210" s="9">
        <v>10206982.130000001</v>
      </c>
      <c r="H210" s="9">
        <v>10206982.130000001</v>
      </c>
      <c r="I210" s="9">
        <v>10206982.130000001</v>
      </c>
      <c r="J210" s="9">
        <v>10206982.130000001</v>
      </c>
      <c r="K210" s="9">
        <v>10206982.130000001</v>
      </c>
      <c r="L210" s="9">
        <v>10206982.130000001</v>
      </c>
      <c r="M210" s="9">
        <v>10206982.130000001</v>
      </c>
      <c r="N210" s="9">
        <v>10206982.130000001</v>
      </c>
      <c r="O210" s="9">
        <v>10206982.1</v>
      </c>
      <c r="P210" s="9">
        <v>0</v>
      </c>
      <c r="Q210" s="9">
        <v>0</v>
      </c>
    </row>
    <row r="211" spans="1:17">
      <c r="A211" s="6" t="s">
        <v>713</v>
      </c>
      <c r="B211" s="6" t="s">
        <v>467</v>
      </c>
      <c r="C211" s="7" t="s">
        <v>468</v>
      </c>
      <c r="D211" s="7" t="s">
        <v>468</v>
      </c>
      <c r="E211" s="8">
        <f t="shared" si="4"/>
        <v>15031195.999999998</v>
      </c>
      <c r="F211" s="9">
        <v>1670318.67</v>
      </c>
      <c r="G211" s="9">
        <v>1484541.93</v>
      </c>
      <c r="H211" s="9">
        <v>1484541.93</v>
      </c>
      <c r="I211" s="9">
        <v>1484541.93</v>
      </c>
      <c r="J211" s="9">
        <v>1484541.93</v>
      </c>
      <c r="K211" s="9">
        <v>1484541.93</v>
      </c>
      <c r="L211" s="9">
        <v>1484541.93</v>
      </c>
      <c r="M211" s="9">
        <v>1484541.93</v>
      </c>
      <c r="N211" s="9">
        <v>1484541.93</v>
      </c>
      <c r="O211" s="9">
        <v>1484541.89</v>
      </c>
      <c r="P211" s="9">
        <v>0</v>
      </c>
      <c r="Q211" s="9">
        <v>0</v>
      </c>
    </row>
    <row r="212" spans="1:17" ht="22.5">
      <c r="A212" s="6" t="s">
        <v>714</v>
      </c>
      <c r="B212" s="6" t="s">
        <v>469</v>
      </c>
      <c r="C212" s="7" t="s">
        <v>470</v>
      </c>
      <c r="D212" s="7" t="s">
        <v>470</v>
      </c>
      <c r="E212" s="8">
        <f t="shared" si="4"/>
        <v>15526837.999999998</v>
      </c>
      <c r="F212" s="9">
        <v>1725396.12</v>
      </c>
      <c r="G212" s="9">
        <v>1533493.54</v>
      </c>
      <c r="H212" s="9">
        <v>1533493.54</v>
      </c>
      <c r="I212" s="9">
        <v>1533493.54</v>
      </c>
      <c r="J212" s="9">
        <v>1533493.54</v>
      </c>
      <c r="K212" s="9">
        <v>1533493.54</v>
      </c>
      <c r="L212" s="9">
        <v>1533493.54</v>
      </c>
      <c r="M212" s="9">
        <v>1533493.54</v>
      </c>
      <c r="N212" s="9">
        <v>1533493.54</v>
      </c>
      <c r="O212" s="9">
        <v>1533493.56</v>
      </c>
      <c r="P212" s="9">
        <v>0</v>
      </c>
      <c r="Q212" s="9">
        <v>0</v>
      </c>
    </row>
    <row r="213" spans="1:17">
      <c r="A213" s="6" t="s">
        <v>715</v>
      </c>
      <c r="B213" s="6" t="s">
        <v>471</v>
      </c>
      <c r="C213" s="7" t="s">
        <v>472</v>
      </c>
      <c r="D213" s="7" t="s">
        <v>472</v>
      </c>
      <c r="E213" s="8">
        <f t="shared" si="4"/>
        <v>12168201.999999998</v>
      </c>
      <c r="F213" s="9">
        <v>1352172.84</v>
      </c>
      <c r="G213" s="9">
        <v>1201781.02</v>
      </c>
      <c r="H213" s="9">
        <v>1201781.02</v>
      </c>
      <c r="I213" s="9">
        <v>1201781.02</v>
      </c>
      <c r="J213" s="9">
        <v>1201781.02</v>
      </c>
      <c r="K213" s="9">
        <v>1201781.02</v>
      </c>
      <c r="L213" s="9">
        <v>1201781.02</v>
      </c>
      <c r="M213" s="9">
        <v>1201781.02</v>
      </c>
      <c r="N213" s="9">
        <v>1201781.02</v>
      </c>
      <c r="O213" s="9">
        <v>1201781</v>
      </c>
      <c r="P213" s="9">
        <v>0</v>
      </c>
      <c r="Q213" s="9">
        <v>0</v>
      </c>
    </row>
    <row r="214" spans="1:17">
      <c r="A214" s="6" t="s">
        <v>716</v>
      </c>
      <c r="B214" s="6" t="s">
        <v>473</v>
      </c>
      <c r="C214" s="7" t="s">
        <v>474</v>
      </c>
      <c r="D214" s="7" t="s">
        <v>474</v>
      </c>
      <c r="E214" s="8">
        <f t="shared" si="4"/>
        <v>48724841.999999993</v>
      </c>
      <c r="F214" s="9">
        <v>5414473.54</v>
      </c>
      <c r="G214" s="9">
        <v>4812263.16</v>
      </c>
      <c r="H214" s="9">
        <v>4812263.16</v>
      </c>
      <c r="I214" s="9">
        <v>4812263.16</v>
      </c>
      <c r="J214" s="9">
        <v>4812263.16</v>
      </c>
      <c r="K214" s="9">
        <v>4812263.16</v>
      </c>
      <c r="L214" s="9">
        <v>4812263.16</v>
      </c>
      <c r="M214" s="9">
        <v>4812263.16</v>
      </c>
      <c r="N214" s="9">
        <v>4812263.16</v>
      </c>
      <c r="O214" s="9">
        <v>4812263.18</v>
      </c>
      <c r="P214" s="9">
        <v>0</v>
      </c>
      <c r="Q214" s="9">
        <v>0</v>
      </c>
    </row>
    <row r="215" spans="1:17">
      <c r="A215" s="6" t="s">
        <v>717</v>
      </c>
      <c r="B215" s="6" t="s">
        <v>475</v>
      </c>
      <c r="C215" s="7" t="s">
        <v>476</v>
      </c>
      <c r="D215" s="7" t="s">
        <v>476</v>
      </c>
      <c r="E215" s="8">
        <f t="shared" si="4"/>
        <v>28460596.000000004</v>
      </c>
      <c r="F215" s="9">
        <v>3162640.2</v>
      </c>
      <c r="G215" s="9">
        <v>2810883.98</v>
      </c>
      <c r="H215" s="9">
        <v>2810883.98</v>
      </c>
      <c r="I215" s="9">
        <v>2810883.98</v>
      </c>
      <c r="J215" s="9">
        <v>2810883.98</v>
      </c>
      <c r="K215" s="9">
        <v>2810883.98</v>
      </c>
      <c r="L215" s="9">
        <v>2810883.98</v>
      </c>
      <c r="M215" s="9">
        <v>2810883.98</v>
      </c>
      <c r="N215" s="9">
        <v>2810883.98</v>
      </c>
      <c r="O215" s="9">
        <v>2810883.96</v>
      </c>
      <c r="P215" s="9">
        <v>0</v>
      </c>
      <c r="Q215" s="9">
        <v>0</v>
      </c>
    </row>
    <row r="216" spans="1:17">
      <c r="A216" s="6" t="s">
        <v>718</v>
      </c>
      <c r="B216" s="6" t="s">
        <v>477</v>
      </c>
      <c r="C216" s="7" t="s">
        <v>478</v>
      </c>
      <c r="D216" s="7" t="s">
        <v>478</v>
      </c>
      <c r="E216" s="8">
        <f t="shared" si="4"/>
        <v>24006461</v>
      </c>
      <c r="F216" s="9">
        <v>2667681.2599999998</v>
      </c>
      <c r="G216" s="9">
        <v>2370975.5299999998</v>
      </c>
      <c r="H216" s="9">
        <v>2370975.5299999998</v>
      </c>
      <c r="I216" s="9">
        <v>2370975.5299999998</v>
      </c>
      <c r="J216" s="9">
        <v>2370975.5299999998</v>
      </c>
      <c r="K216" s="9">
        <v>2370975.5299999998</v>
      </c>
      <c r="L216" s="9">
        <v>2370975.5299999998</v>
      </c>
      <c r="M216" s="9">
        <v>2370975.5299999998</v>
      </c>
      <c r="N216" s="9">
        <v>2370975.5299999998</v>
      </c>
      <c r="O216" s="9">
        <v>2370975.5</v>
      </c>
      <c r="P216" s="9">
        <v>0</v>
      </c>
      <c r="Q216" s="9">
        <v>0</v>
      </c>
    </row>
    <row r="217" spans="1:17">
      <c r="A217" s="6" t="s">
        <v>719</v>
      </c>
      <c r="B217" s="6" t="s">
        <v>479</v>
      </c>
      <c r="C217" s="7" t="s">
        <v>480</v>
      </c>
      <c r="D217" s="7" t="s">
        <v>480</v>
      </c>
      <c r="E217" s="8">
        <f t="shared" si="4"/>
        <v>14931151</v>
      </c>
      <c r="F217" s="9">
        <v>1659201.32</v>
      </c>
      <c r="G217" s="9">
        <v>1474661.08</v>
      </c>
      <c r="H217" s="9">
        <v>1474661.08</v>
      </c>
      <c r="I217" s="9">
        <v>1474661.08</v>
      </c>
      <c r="J217" s="9">
        <v>1474661.08</v>
      </c>
      <c r="K217" s="9">
        <v>1474661.08</v>
      </c>
      <c r="L217" s="9">
        <v>1474661.08</v>
      </c>
      <c r="M217" s="9">
        <v>1474661.08</v>
      </c>
      <c r="N217" s="9">
        <v>1474661.08</v>
      </c>
      <c r="O217" s="9">
        <v>1474661.04</v>
      </c>
      <c r="P217" s="9">
        <v>0</v>
      </c>
      <c r="Q217" s="9">
        <v>0</v>
      </c>
    </row>
    <row r="218" spans="1:17">
      <c r="A218" s="6" t="s">
        <v>720</v>
      </c>
      <c r="B218" s="6" t="s">
        <v>481</v>
      </c>
      <c r="C218" s="7" t="s">
        <v>482</v>
      </c>
      <c r="D218" s="7" t="s">
        <v>482</v>
      </c>
      <c r="E218" s="8">
        <f t="shared" si="4"/>
        <v>11816393</v>
      </c>
      <c r="F218" s="9">
        <v>1313078.6000000001</v>
      </c>
      <c r="G218" s="9">
        <v>1167034.93</v>
      </c>
      <c r="H218" s="9">
        <v>1167034.93</v>
      </c>
      <c r="I218" s="9">
        <v>1167034.93</v>
      </c>
      <c r="J218" s="9">
        <v>1167034.93</v>
      </c>
      <c r="K218" s="9">
        <v>1167034.93</v>
      </c>
      <c r="L218" s="9">
        <v>1167034.93</v>
      </c>
      <c r="M218" s="9">
        <v>1167034.93</v>
      </c>
      <c r="N218" s="9">
        <v>1167034.93</v>
      </c>
      <c r="O218" s="9">
        <v>1167034.96</v>
      </c>
      <c r="P218" s="9">
        <v>0</v>
      </c>
      <c r="Q218" s="9">
        <v>0</v>
      </c>
    </row>
    <row r="219" spans="1:17">
      <c r="A219" s="6" t="s">
        <v>721</v>
      </c>
      <c r="B219" s="6" t="s">
        <v>483</v>
      </c>
      <c r="C219" s="7" t="s">
        <v>484</v>
      </c>
      <c r="D219" s="7" t="s">
        <v>484</v>
      </c>
      <c r="E219" s="8">
        <f t="shared" si="4"/>
        <v>92605171</v>
      </c>
      <c r="F219" s="9">
        <v>10290607.98</v>
      </c>
      <c r="G219" s="9">
        <v>9146062.6199999992</v>
      </c>
      <c r="H219" s="9">
        <v>9146062.6199999992</v>
      </c>
      <c r="I219" s="9">
        <v>9146062.6199999992</v>
      </c>
      <c r="J219" s="9">
        <v>9146062.6199999992</v>
      </c>
      <c r="K219" s="9">
        <v>9146062.6199999992</v>
      </c>
      <c r="L219" s="9">
        <v>9146062.6199999992</v>
      </c>
      <c r="M219" s="9">
        <v>9146062.6199999992</v>
      </c>
      <c r="N219" s="9">
        <v>9146062.6199999992</v>
      </c>
      <c r="O219" s="9">
        <v>9146062.0600000005</v>
      </c>
      <c r="P219" s="9">
        <v>0</v>
      </c>
      <c r="Q219" s="9">
        <v>0</v>
      </c>
    </row>
    <row r="221" spans="1:17">
      <c r="F221" s="10">
        <v>1</v>
      </c>
      <c r="G221" s="10">
        <v>1</v>
      </c>
      <c r="H221" s="10">
        <v>1</v>
      </c>
      <c r="I221" s="10">
        <v>2</v>
      </c>
      <c r="J221" s="10">
        <v>2</v>
      </c>
      <c r="K221" s="10">
        <v>2</v>
      </c>
      <c r="L221" s="10">
        <v>3</v>
      </c>
      <c r="M221" s="10">
        <v>3</v>
      </c>
      <c r="N221" s="10">
        <v>3</v>
      </c>
      <c r="O221" s="10">
        <v>4</v>
      </c>
      <c r="P221" s="10">
        <v>4</v>
      </c>
      <c r="Q221" s="10">
        <v>4</v>
      </c>
    </row>
  </sheetData>
  <sheetProtection algorithmName="SHA-512" hashValue="p+ewCR/95wZGO7lU4e4BvGOVesYYA8QQgfbX2Io6j0zSv2ODzqTWe+KOHHk/Vguj6svVdQDcTvdoNYQ9vmbimA==" saltValue="tfH4rLGulKHdt1Sh+7p1C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1"/>
  <sheetViews>
    <sheetView workbookViewId="0">
      <selection activeCell="S4" sqref="S4"/>
    </sheetView>
  </sheetViews>
  <sheetFormatPr baseColWidth="10" defaultRowHeight="15"/>
  <cols>
    <col min="18" max="19" width="12.7109375" bestFit="1" customWidth="1"/>
    <col min="20" max="21" width="15.28515625" bestFit="1" customWidth="1"/>
  </cols>
  <sheetData>
    <row r="1" spans="1:21" ht="45">
      <c r="A1" s="2" t="s">
        <v>35</v>
      </c>
      <c r="B1" s="2" t="s">
        <v>36</v>
      </c>
      <c r="C1" s="2" t="s">
        <v>37</v>
      </c>
      <c r="D1" s="2" t="s">
        <v>37</v>
      </c>
      <c r="E1" s="3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12" t="s">
        <v>486</v>
      </c>
      <c r="S1" s="12" t="s">
        <v>487</v>
      </c>
      <c r="T1" s="12" t="s">
        <v>488</v>
      </c>
      <c r="U1" s="12" t="s">
        <v>489</v>
      </c>
    </row>
    <row r="2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1">
      <c r="A3" s="15" t="s">
        <v>505</v>
      </c>
      <c r="B3" s="6" t="s">
        <v>51</v>
      </c>
      <c r="C3" s="7" t="s">
        <v>52</v>
      </c>
      <c r="D3" s="7" t="s">
        <v>52</v>
      </c>
      <c r="E3" s="8">
        <f>SUM(F3:Q3)</f>
        <v>69504441.999999985</v>
      </c>
      <c r="F3" s="9">
        <v>5792036.8300000001</v>
      </c>
      <c r="G3" s="9">
        <v>5792036.8300000001</v>
      </c>
      <c r="H3" s="9">
        <v>5792036.8300000001</v>
      </c>
      <c r="I3" s="9">
        <v>5792036.8300000001</v>
      </c>
      <c r="J3" s="9">
        <v>5792036.8300000001</v>
      </c>
      <c r="K3" s="9">
        <v>5792036.8300000001</v>
      </c>
      <c r="L3" s="9">
        <v>5792036.8300000001</v>
      </c>
      <c r="M3" s="9">
        <v>5792036.8300000001</v>
      </c>
      <c r="N3" s="9">
        <v>5792036.8300000001</v>
      </c>
      <c r="O3" s="9">
        <v>5792036.8300000001</v>
      </c>
      <c r="P3" s="9">
        <v>5792036.8300000001</v>
      </c>
      <c r="Q3" s="9">
        <v>5792036.8700000001</v>
      </c>
      <c r="R3" s="1">
        <f>SUM(F3:H3)</f>
        <v>17376110.490000002</v>
      </c>
      <c r="S3" s="1">
        <f>SUM(I3:K3)+R3</f>
        <v>34752220.980000004</v>
      </c>
      <c r="T3" s="1">
        <f>SUM(L3:N3)+S3</f>
        <v>52128331.470000006</v>
      </c>
      <c r="U3" s="1">
        <f>SUM(O3:Q3)+T3</f>
        <v>69504442</v>
      </c>
    </row>
    <row r="4" spans="1:21">
      <c r="A4" s="15" t="s">
        <v>506</v>
      </c>
      <c r="B4" s="6" t="s">
        <v>53</v>
      </c>
      <c r="C4" s="7" t="s">
        <v>54</v>
      </c>
      <c r="D4" s="7" t="s">
        <v>54</v>
      </c>
      <c r="E4" s="8">
        <f t="shared" ref="E4:E67" si="0">SUM(F4:Q4)</f>
        <v>8743597</v>
      </c>
      <c r="F4" s="9">
        <v>728633.08</v>
      </c>
      <c r="G4" s="9">
        <v>728633.08</v>
      </c>
      <c r="H4" s="9">
        <v>728633.08</v>
      </c>
      <c r="I4" s="9">
        <v>728633.08</v>
      </c>
      <c r="J4" s="9">
        <v>728633.08</v>
      </c>
      <c r="K4" s="9">
        <v>728633.08</v>
      </c>
      <c r="L4" s="9">
        <v>728633.08</v>
      </c>
      <c r="M4" s="9">
        <v>728633.08</v>
      </c>
      <c r="N4" s="9">
        <v>728633.08</v>
      </c>
      <c r="O4" s="9">
        <v>728633.08</v>
      </c>
      <c r="P4" s="9">
        <v>728633.08</v>
      </c>
      <c r="Q4" s="9">
        <v>728633.12</v>
      </c>
      <c r="R4" s="1">
        <f t="shared" ref="R4:R67" si="1">SUM(F4:H4)</f>
        <v>2185899.2399999998</v>
      </c>
      <c r="S4" s="1">
        <f t="shared" ref="S4:S67" si="2">SUM(I4:K4)+R4</f>
        <v>4371798.4799999995</v>
      </c>
      <c r="T4" s="1">
        <f t="shared" ref="T4:T67" si="3">SUM(L4:N4)+S4</f>
        <v>6557697.7199999988</v>
      </c>
      <c r="U4" s="1">
        <f t="shared" ref="U4:U67" si="4">SUM(O4:Q4)+T4</f>
        <v>8743596.9999999981</v>
      </c>
    </row>
    <row r="5" spans="1:21">
      <c r="A5" s="15" t="s">
        <v>507</v>
      </c>
      <c r="B5" s="6" t="s">
        <v>55</v>
      </c>
      <c r="C5" s="7" t="s">
        <v>56</v>
      </c>
      <c r="D5" s="7" t="s">
        <v>56</v>
      </c>
      <c r="E5" s="8">
        <f t="shared" si="0"/>
        <v>36190098.999999993</v>
      </c>
      <c r="F5" s="9">
        <v>3015841.58</v>
      </c>
      <c r="G5" s="9">
        <v>3015841.58</v>
      </c>
      <c r="H5" s="9">
        <v>3015841.58</v>
      </c>
      <c r="I5" s="9">
        <v>3015841.58</v>
      </c>
      <c r="J5" s="9">
        <v>3015841.58</v>
      </c>
      <c r="K5" s="9">
        <v>3015841.58</v>
      </c>
      <c r="L5" s="9">
        <v>3015841.58</v>
      </c>
      <c r="M5" s="9">
        <v>3015841.58</v>
      </c>
      <c r="N5" s="9">
        <v>3015841.58</v>
      </c>
      <c r="O5" s="9">
        <v>3015841.58</v>
      </c>
      <c r="P5" s="9">
        <v>3015841.58</v>
      </c>
      <c r="Q5" s="9">
        <v>3015841.62</v>
      </c>
      <c r="R5" s="1">
        <f t="shared" si="1"/>
        <v>9047524.7400000002</v>
      </c>
      <c r="S5" s="1">
        <f t="shared" si="2"/>
        <v>18095049.48</v>
      </c>
      <c r="T5" s="1">
        <f t="shared" si="3"/>
        <v>27142574.219999999</v>
      </c>
      <c r="U5" s="1">
        <f t="shared" si="4"/>
        <v>36190099</v>
      </c>
    </row>
    <row r="6" spans="1:21">
      <c r="A6" s="15" t="s">
        <v>508</v>
      </c>
      <c r="B6" s="6" t="s">
        <v>57</v>
      </c>
      <c r="C6" s="7" t="s">
        <v>58</v>
      </c>
      <c r="D6" s="7" t="s">
        <v>58</v>
      </c>
      <c r="E6" s="8">
        <f t="shared" si="0"/>
        <v>60778962</v>
      </c>
      <c r="F6" s="9">
        <v>5064913.5</v>
      </c>
      <c r="G6" s="9">
        <v>5064913.5</v>
      </c>
      <c r="H6" s="9">
        <v>5064913.5</v>
      </c>
      <c r="I6" s="9">
        <v>5064913.5</v>
      </c>
      <c r="J6" s="9">
        <v>5064913.5</v>
      </c>
      <c r="K6" s="9">
        <v>5064913.5</v>
      </c>
      <c r="L6" s="9">
        <v>5064913.5</v>
      </c>
      <c r="M6" s="9">
        <v>5064913.5</v>
      </c>
      <c r="N6" s="9">
        <v>5064913.5</v>
      </c>
      <c r="O6" s="9">
        <v>5064913.5</v>
      </c>
      <c r="P6" s="9">
        <v>5064913.5</v>
      </c>
      <c r="Q6" s="9">
        <v>5064913.5</v>
      </c>
      <c r="R6" s="1">
        <f t="shared" si="1"/>
        <v>15194740.5</v>
      </c>
      <c r="S6" s="1">
        <f t="shared" si="2"/>
        <v>30389481</v>
      </c>
      <c r="T6" s="1">
        <f t="shared" si="3"/>
        <v>45584221.5</v>
      </c>
      <c r="U6" s="1">
        <f t="shared" si="4"/>
        <v>60778962</v>
      </c>
    </row>
    <row r="7" spans="1:21">
      <c r="A7" s="15" t="s">
        <v>509</v>
      </c>
      <c r="B7" s="6" t="s">
        <v>59</v>
      </c>
      <c r="C7" s="7" t="s">
        <v>60</v>
      </c>
      <c r="D7" s="7" t="s">
        <v>60</v>
      </c>
      <c r="E7" s="8">
        <f t="shared" si="0"/>
        <v>2927245.9999999995</v>
      </c>
      <c r="F7" s="9">
        <v>243937.17</v>
      </c>
      <c r="G7" s="9">
        <v>243937.17</v>
      </c>
      <c r="H7" s="9">
        <v>243937.17</v>
      </c>
      <c r="I7" s="9">
        <v>243937.17</v>
      </c>
      <c r="J7" s="9">
        <v>243937.17</v>
      </c>
      <c r="K7" s="9">
        <v>243937.17</v>
      </c>
      <c r="L7" s="9">
        <v>243937.17</v>
      </c>
      <c r="M7" s="9">
        <v>243937.17</v>
      </c>
      <c r="N7" s="9">
        <v>243937.17</v>
      </c>
      <c r="O7" s="9">
        <v>243937.17</v>
      </c>
      <c r="P7" s="9">
        <v>243937.17</v>
      </c>
      <c r="Q7" s="9">
        <v>243937.13</v>
      </c>
      <c r="R7" s="1">
        <f t="shared" si="1"/>
        <v>731811.51</v>
      </c>
      <c r="S7" s="1">
        <f t="shared" si="2"/>
        <v>1463623.02</v>
      </c>
      <c r="T7" s="1">
        <f t="shared" si="3"/>
        <v>2195434.5300000003</v>
      </c>
      <c r="U7" s="1">
        <f t="shared" si="4"/>
        <v>2927246</v>
      </c>
    </row>
    <row r="8" spans="1:21">
      <c r="A8" s="15" t="s">
        <v>510</v>
      </c>
      <c r="B8" s="6" t="s">
        <v>61</v>
      </c>
      <c r="C8" s="7" t="s">
        <v>62</v>
      </c>
      <c r="D8" s="7" t="s">
        <v>62</v>
      </c>
      <c r="E8" s="8">
        <f t="shared" si="0"/>
        <v>13865800</v>
      </c>
      <c r="F8" s="9">
        <v>1155483.33</v>
      </c>
      <c r="G8" s="9">
        <v>1155483.33</v>
      </c>
      <c r="H8" s="9">
        <v>1155483.33</v>
      </c>
      <c r="I8" s="9">
        <v>1155483.33</v>
      </c>
      <c r="J8" s="9">
        <v>1155483.33</v>
      </c>
      <c r="K8" s="9">
        <v>1155483.33</v>
      </c>
      <c r="L8" s="9">
        <v>1155483.33</v>
      </c>
      <c r="M8" s="9">
        <v>1155483.33</v>
      </c>
      <c r="N8" s="9">
        <v>1155483.33</v>
      </c>
      <c r="O8" s="9">
        <v>1155483.33</v>
      </c>
      <c r="P8" s="9">
        <v>1155483.33</v>
      </c>
      <c r="Q8" s="9">
        <v>1155483.3700000001</v>
      </c>
      <c r="R8" s="1">
        <f t="shared" si="1"/>
        <v>3466449.99</v>
      </c>
      <c r="S8" s="1">
        <f t="shared" si="2"/>
        <v>6932899.9800000004</v>
      </c>
      <c r="T8" s="1">
        <f t="shared" si="3"/>
        <v>10399349.970000001</v>
      </c>
      <c r="U8" s="1">
        <f t="shared" si="4"/>
        <v>13865800</v>
      </c>
    </row>
    <row r="9" spans="1:21">
      <c r="A9" s="15" t="s">
        <v>511</v>
      </c>
      <c r="B9" s="6" t="s">
        <v>63</v>
      </c>
      <c r="C9" s="7" t="s">
        <v>64</v>
      </c>
      <c r="D9" s="7" t="s">
        <v>64</v>
      </c>
      <c r="E9" s="8">
        <f t="shared" si="0"/>
        <v>3014968.0000000005</v>
      </c>
      <c r="F9" s="9">
        <v>251247.33</v>
      </c>
      <c r="G9" s="9">
        <v>251247.33</v>
      </c>
      <c r="H9" s="9">
        <v>251247.33</v>
      </c>
      <c r="I9" s="9">
        <v>251247.33</v>
      </c>
      <c r="J9" s="9">
        <v>251247.33</v>
      </c>
      <c r="K9" s="9">
        <v>251247.33</v>
      </c>
      <c r="L9" s="9">
        <v>251247.33</v>
      </c>
      <c r="M9" s="9">
        <v>251247.33</v>
      </c>
      <c r="N9" s="9">
        <v>251247.33</v>
      </c>
      <c r="O9" s="9">
        <v>251247.33</v>
      </c>
      <c r="P9" s="9">
        <v>251247.33</v>
      </c>
      <c r="Q9" s="9">
        <v>251247.37</v>
      </c>
      <c r="R9" s="1">
        <f t="shared" si="1"/>
        <v>753741.99</v>
      </c>
      <c r="S9" s="1">
        <f t="shared" si="2"/>
        <v>1507483.98</v>
      </c>
      <c r="T9" s="1">
        <f t="shared" si="3"/>
        <v>2261225.9699999997</v>
      </c>
      <c r="U9" s="1">
        <f t="shared" si="4"/>
        <v>3014968</v>
      </c>
    </row>
    <row r="10" spans="1:21" ht="22.5">
      <c r="A10" s="15" t="s">
        <v>512</v>
      </c>
      <c r="B10" s="6" t="s">
        <v>65</v>
      </c>
      <c r="C10" s="7" t="s">
        <v>66</v>
      </c>
      <c r="D10" s="7" t="s">
        <v>66</v>
      </c>
      <c r="E10" s="8">
        <f t="shared" si="0"/>
        <v>10907088.999999998</v>
      </c>
      <c r="F10" s="9">
        <v>908924.08</v>
      </c>
      <c r="G10" s="9">
        <v>908924.08</v>
      </c>
      <c r="H10" s="9">
        <v>908924.08</v>
      </c>
      <c r="I10" s="9">
        <v>908924.08</v>
      </c>
      <c r="J10" s="9">
        <v>908924.08</v>
      </c>
      <c r="K10" s="9">
        <v>908924.08</v>
      </c>
      <c r="L10" s="9">
        <v>908924.08</v>
      </c>
      <c r="M10" s="9">
        <v>908924.08</v>
      </c>
      <c r="N10" s="9">
        <v>908924.08</v>
      </c>
      <c r="O10" s="9">
        <v>908924.08</v>
      </c>
      <c r="P10" s="9">
        <v>908924.08</v>
      </c>
      <c r="Q10" s="9">
        <v>908924.12</v>
      </c>
      <c r="R10" s="1">
        <f t="shared" si="1"/>
        <v>2726772.2399999998</v>
      </c>
      <c r="S10" s="1">
        <f t="shared" si="2"/>
        <v>5453544.4799999995</v>
      </c>
      <c r="T10" s="1">
        <f t="shared" si="3"/>
        <v>8180316.7199999988</v>
      </c>
      <c r="U10" s="1">
        <f t="shared" si="4"/>
        <v>10907088.999999998</v>
      </c>
    </row>
    <row r="11" spans="1:21" ht="22.5">
      <c r="A11" s="15" t="s">
        <v>513</v>
      </c>
      <c r="B11" s="6" t="s">
        <v>67</v>
      </c>
      <c r="C11" s="7" t="s">
        <v>68</v>
      </c>
      <c r="D11" s="7" t="s">
        <v>68</v>
      </c>
      <c r="E11" s="8">
        <f t="shared" si="0"/>
        <v>2104375.0000000005</v>
      </c>
      <c r="F11" s="9">
        <v>175364.58</v>
      </c>
      <c r="G11" s="9">
        <v>175364.58</v>
      </c>
      <c r="H11" s="9">
        <v>175364.58</v>
      </c>
      <c r="I11" s="9">
        <v>175364.58</v>
      </c>
      <c r="J11" s="9">
        <v>175364.58</v>
      </c>
      <c r="K11" s="9">
        <v>175364.58</v>
      </c>
      <c r="L11" s="9">
        <v>175364.58</v>
      </c>
      <c r="M11" s="9">
        <v>175364.58</v>
      </c>
      <c r="N11" s="9">
        <v>175364.58</v>
      </c>
      <c r="O11" s="9">
        <v>175364.58</v>
      </c>
      <c r="P11" s="9">
        <v>175364.58</v>
      </c>
      <c r="Q11" s="9">
        <v>175364.62</v>
      </c>
      <c r="R11" s="1">
        <f t="shared" si="1"/>
        <v>526093.74</v>
      </c>
      <c r="S11" s="1">
        <f t="shared" si="2"/>
        <v>1052187.48</v>
      </c>
      <c r="T11" s="1">
        <f t="shared" si="3"/>
        <v>1578281.22</v>
      </c>
      <c r="U11" s="1">
        <f t="shared" si="4"/>
        <v>2104375</v>
      </c>
    </row>
    <row r="12" spans="1:21">
      <c r="A12" s="15" t="s">
        <v>514</v>
      </c>
      <c r="B12" s="6" t="s">
        <v>69</v>
      </c>
      <c r="C12" s="7" t="s">
        <v>70</v>
      </c>
      <c r="D12" s="7" t="s">
        <v>70</v>
      </c>
      <c r="E12" s="8">
        <f t="shared" si="0"/>
        <v>71291301.999999985</v>
      </c>
      <c r="F12" s="9">
        <v>5940941.8300000001</v>
      </c>
      <c r="G12" s="9">
        <v>5940941.8300000001</v>
      </c>
      <c r="H12" s="9">
        <v>5940941.8300000001</v>
      </c>
      <c r="I12" s="9">
        <v>5940941.8300000001</v>
      </c>
      <c r="J12" s="9">
        <v>5940941.8300000001</v>
      </c>
      <c r="K12" s="9">
        <v>5940941.8300000001</v>
      </c>
      <c r="L12" s="9">
        <v>5940941.8300000001</v>
      </c>
      <c r="M12" s="9">
        <v>5940941.8300000001</v>
      </c>
      <c r="N12" s="9">
        <v>5940941.8300000001</v>
      </c>
      <c r="O12" s="9">
        <v>5940941.8300000001</v>
      </c>
      <c r="P12" s="9">
        <v>5940941.8300000001</v>
      </c>
      <c r="Q12" s="9">
        <v>5940941.8700000001</v>
      </c>
      <c r="R12" s="1">
        <f t="shared" si="1"/>
        <v>17822825.490000002</v>
      </c>
      <c r="S12" s="1">
        <f t="shared" si="2"/>
        <v>35645650.980000004</v>
      </c>
      <c r="T12" s="1">
        <f t="shared" si="3"/>
        <v>53468476.470000006</v>
      </c>
      <c r="U12" s="1">
        <f t="shared" si="4"/>
        <v>71291302</v>
      </c>
    </row>
    <row r="13" spans="1:21" ht="22.5">
      <c r="A13" s="15" t="s">
        <v>515</v>
      </c>
      <c r="B13" s="6" t="s">
        <v>71</v>
      </c>
      <c r="C13" s="7" t="s">
        <v>72</v>
      </c>
      <c r="D13" s="7" t="s">
        <v>72</v>
      </c>
      <c r="E13" s="8">
        <f t="shared" si="0"/>
        <v>1797348</v>
      </c>
      <c r="F13" s="9">
        <v>149779</v>
      </c>
      <c r="G13" s="9">
        <v>149779</v>
      </c>
      <c r="H13" s="9">
        <v>149779</v>
      </c>
      <c r="I13" s="9">
        <v>149779</v>
      </c>
      <c r="J13" s="9">
        <v>149779</v>
      </c>
      <c r="K13" s="9">
        <v>149779</v>
      </c>
      <c r="L13" s="9">
        <v>149779</v>
      </c>
      <c r="M13" s="9">
        <v>149779</v>
      </c>
      <c r="N13" s="9">
        <v>149779</v>
      </c>
      <c r="O13" s="9">
        <v>149779</v>
      </c>
      <c r="P13" s="9">
        <v>149779</v>
      </c>
      <c r="Q13" s="9">
        <v>149779</v>
      </c>
      <c r="R13" s="1">
        <f t="shared" si="1"/>
        <v>449337</v>
      </c>
      <c r="S13" s="1">
        <f t="shared" si="2"/>
        <v>898674</v>
      </c>
      <c r="T13" s="1">
        <f t="shared" si="3"/>
        <v>1348011</v>
      </c>
      <c r="U13" s="1">
        <f t="shared" si="4"/>
        <v>1797348</v>
      </c>
    </row>
    <row r="14" spans="1:21">
      <c r="A14" s="15" t="s">
        <v>516</v>
      </c>
      <c r="B14" s="6" t="s">
        <v>73</v>
      </c>
      <c r="C14" s="7" t="s">
        <v>74</v>
      </c>
      <c r="D14" s="7" t="s">
        <v>74</v>
      </c>
      <c r="E14" s="8">
        <f t="shared" si="0"/>
        <v>6284520</v>
      </c>
      <c r="F14" s="9">
        <v>523710</v>
      </c>
      <c r="G14" s="9">
        <v>523710</v>
      </c>
      <c r="H14" s="9">
        <v>523710</v>
      </c>
      <c r="I14" s="9">
        <v>523710</v>
      </c>
      <c r="J14" s="9">
        <v>523710</v>
      </c>
      <c r="K14" s="9">
        <v>523710</v>
      </c>
      <c r="L14" s="9">
        <v>523710</v>
      </c>
      <c r="M14" s="9">
        <v>523710</v>
      </c>
      <c r="N14" s="9">
        <v>523710</v>
      </c>
      <c r="O14" s="9">
        <v>523710</v>
      </c>
      <c r="P14" s="9">
        <v>523710</v>
      </c>
      <c r="Q14" s="9">
        <v>523710</v>
      </c>
      <c r="R14" s="1">
        <f t="shared" si="1"/>
        <v>1571130</v>
      </c>
      <c r="S14" s="1">
        <f t="shared" si="2"/>
        <v>3142260</v>
      </c>
      <c r="T14" s="1">
        <f t="shared" si="3"/>
        <v>4713390</v>
      </c>
      <c r="U14" s="1">
        <f t="shared" si="4"/>
        <v>6284520</v>
      </c>
    </row>
    <row r="15" spans="1:21">
      <c r="A15" s="15" t="s">
        <v>517</v>
      </c>
      <c r="B15" s="6" t="s">
        <v>75</v>
      </c>
      <c r="C15" s="7" t="s">
        <v>76</v>
      </c>
      <c r="D15" s="7" t="s">
        <v>76</v>
      </c>
      <c r="E15" s="8">
        <f t="shared" si="0"/>
        <v>21576756</v>
      </c>
      <c r="F15" s="9">
        <v>1798063</v>
      </c>
      <c r="G15" s="9">
        <v>1798063</v>
      </c>
      <c r="H15" s="9">
        <v>1798063</v>
      </c>
      <c r="I15" s="9">
        <v>1798063</v>
      </c>
      <c r="J15" s="9">
        <v>1798063</v>
      </c>
      <c r="K15" s="9">
        <v>1798063</v>
      </c>
      <c r="L15" s="9">
        <v>1798063</v>
      </c>
      <c r="M15" s="9">
        <v>1798063</v>
      </c>
      <c r="N15" s="9">
        <v>1798063</v>
      </c>
      <c r="O15" s="9">
        <v>1798063</v>
      </c>
      <c r="P15" s="9">
        <v>1798063</v>
      </c>
      <c r="Q15" s="9">
        <v>1798063</v>
      </c>
      <c r="R15" s="1">
        <f t="shared" si="1"/>
        <v>5394189</v>
      </c>
      <c r="S15" s="1">
        <f t="shared" si="2"/>
        <v>10788378</v>
      </c>
      <c r="T15" s="1">
        <f t="shared" si="3"/>
        <v>16182567</v>
      </c>
      <c r="U15" s="1">
        <f t="shared" si="4"/>
        <v>21576756</v>
      </c>
    </row>
    <row r="16" spans="1:21">
      <c r="A16" s="15" t="s">
        <v>518</v>
      </c>
      <c r="B16" s="6" t="s">
        <v>77</v>
      </c>
      <c r="C16" s="7" t="s">
        <v>78</v>
      </c>
      <c r="D16" s="7" t="s">
        <v>78</v>
      </c>
      <c r="E16" s="8">
        <f t="shared" si="0"/>
        <v>4588243</v>
      </c>
      <c r="F16" s="9">
        <v>382353.58</v>
      </c>
      <c r="G16" s="9">
        <v>382353.58</v>
      </c>
      <c r="H16" s="9">
        <v>382353.58</v>
      </c>
      <c r="I16" s="9">
        <v>382353.58</v>
      </c>
      <c r="J16" s="9">
        <v>382353.58</v>
      </c>
      <c r="K16" s="9">
        <v>382353.58</v>
      </c>
      <c r="L16" s="9">
        <v>382353.58</v>
      </c>
      <c r="M16" s="9">
        <v>382353.58</v>
      </c>
      <c r="N16" s="9">
        <v>382353.58</v>
      </c>
      <c r="O16" s="9">
        <v>382353.58</v>
      </c>
      <c r="P16" s="9">
        <v>382353.58</v>
      </c>
      <c r="Q16" s="9">
        <v>382353.62</v>
      </c>
      <c r="R16" s="1">
        <f t="shared" si="1"/>
        <v>1147060.74</v>
      </c>
      <c r="S16" s="1">
        <f t="shared" si="2"/>
        <v>2294121.48</v>
      </c>
      <c r="T16" s="1">
        <f t="shared" si="3"/>
        <v>3441182.2199999997</v>
      </c>
      <c r="U16" s="1">
        <f t="shared" si="4"/>
        <v>4588243</v>
      </c>
    </row>
    <row r="17" spans="1:21">
      <c r="A17" s="15" t="s">
        <v>519</v>
      </c>
      <c r="B17" s="6" t="s">
        <v>79</v>
      </c>
      <c r="C17" s="7" t="s">
        <v>80</v>
      </c>
      <c r="D17" s="7" t="s">
        <v>80</v>
      </c>
      <c r="E17" s="8">
        <f t="shared" si="0"/>
        <v>120022789</v>
      </c>
      <c r="F17" s="9">
        <v>10001899.08</v>
      </c>
      <c r="G17" s="9">
        <v>10001899.08</v>
      </c>
      <c r="H17" s="9">
        <v>10001899.08</v>
      </c>
      <c r="I17" s="9">
        <v>10001899.08</v>
      </c>
      <c r="J17" s="9">
        <v>10001899.08</v>
      </c>
      <c r="K17" s="9">
        <v>10001899.08</v>
      </c>
      <c r="L17" s="9">
        <v>10001899.08</v>
      </c>
      <c r="M17" s="9">
        <v>10001899.08</v>
      </c>
      <c r="N17" s="9">
        <v>10001899.08</v>
      </c>
      <c r="O17" s="9">
        <v>10001899.08</v>
      </c>
      <c r="P17" s="9">
        <v>10001899.08</v>
      </c>
      <c r="Q17" s="9">
        <v>10001899.119999999</v>
      </c>
      <c r="R17" s="1">
        <f t="shared" si="1"/>
        <v>30005697.240000002</v>
      </c>
      <c r="S17" s="1">
        <f t="shared" si="2"/>
        <v>60011394.480000004</v>
      </c>
      <c r="T17" s="1">
        <f t="shared" si="3"/>
        <v>90017091.719999999</v>
      </c>
      <c r="U17" s="1">
        <f t="shared" si="4"/>
        <v>120022789</v>
      </c>
    </row>
    <row r="18" spans="1:21">
      <c r="A18" s="15" t="s">
        <v>520</v>
      </c>
      <c r="B18" s="6" t="s">
        <v>81</v>
      </c>
      <c r="C18" s="7" t="s">
        <v>82</v>
      </c>
      <c r="D18" s="7" t="s">
        <v>82</v>
      </c>
      <c r="E18" s="8">
        <f t="shared" si="0"/>
        <v>8601525</v>
      </c>
      <c r="F18" s="9">
        <v>716793.75</v>
      </c>
      <c r="G18" s="9">
        <v>716793.75</v>
      </c>
      <c r="H18" s="9">
        <v>716793.75</v>
      </c>
      <c r="I18" s="9">
        <v>716793.75</v>
      </c>
      <c r="J18" s="9">
        <v>716793.75</v>
      </c>
      <c r="K18" s="9">
        <v>716793.75</v>
      </c>
      <c r="L18" s="9">
        <v>716793.75</v>
      </c>
      <c r="M18" s="9">
        <v>716793.75</v>
      </c>
      <c r="N18" s="9">
        <v>716793.75</v>
      </c>
      <c r="O18" s="9">
        <v>716793.75</v>
      </c>
      <c r="P18" s="9">
        <v>716793.75</v>
      </c>
      <c r="Q18" s="9">
        <v>716793.75</v>
      </c>
      <c r="R18" s="1">
        <f t="shared" si="1"/>
        <v>2150381.25</v>
      </c>
      <c r="S18" s="1">
        <f t="shared" si="2"/>
        <v>4300762.5</v>
      </c>
      <c r="T18" s="1">
        <f t="shared" si="3"/>
        <v>6451143.75</v>
      </c>
      <c r="U18" s="1">
        <f t="shared" si="4"/>
        <v>8601525</v>
      </c>
    </row>
    <row r="19" spans="1:21">
      <c r="A19" s="15" t="s">
        <v>521</v>
      </c>
      <c r="B19" s="6" t="s">
        <v>83</v>
      </c>
      <c r="C19" s="7" t="s">
        <v>84</v>
      </c>
      <c r="D19" s="7" t="s">
        <v>84</v>
      </c>
      <c r="E19" s="8">
        <f t="shared" si="0"/>
        <v>28359002.000000004</v>
      </c>
      <c r="F19" s="9">
        <v>2363250.17</v>
      </c>
      <c r="G19" s="9">
        <v>2363250.17</v>
      </c>
      <c r="H19" s="9">
        <v>2363250.17</v>
      </c>
      <c r="I19" s="9">
        <v>2363250.17</v>
      </c>
      <c r="J19" s="9">
        <v>2363250.17</v>
      </c>
      <c r="K19" s="9">
        <v>2363250.17</v>
      </c>
      <c r="L19" s="9">
        <v>2363250.17</v>
      </c>
      <c r="M19" s="9">
        <v>2363250.17</v>
      </c>
      <c r="N19" s="9">
        <v>2363250.17</v>
      </c>
      <c r="O19" s="9">
        <v>2363250.17</v>
      </c>
      <c r="P19" s="9">
        <v>2363250.17</v>
      </c>
      <c r="Q19" s="9">
        <v>2363250.13</v>
      </c>
      <c r="R19" s="1">
        <f t="shared" si="1"/>
        <v>7089750.5099999998</v>
      </c>
      <c r="S19" s="1">
        <f t="shared" si="2"/>
        <v>14179501.02</v>
      </c>
      <c r="T19" s="1">
        <f t="shared" si="3"/>
        <v>21269251.530000001</v>
      </c>
      <c r="U19" s="1">
        <f t="shared" si="4"/>
        <v>28359002</v>
      </c>
    </row>
    <row r="20" spans="1:21">
      <c r="A20" s="15" t="s">
        <v>522</v>
      </c>
      <c r="B20" s="6" t="s">
        <v>85</v>
      </c>
      <c r="C20" s="7" t="s">
        <v>86</v>
      </c>
      <c r="D20" s="7" t="s">
        <v>86</v>
      </c>
      <c r="E20" s="8">
        <f t="shared" si="0"/>
        <v>3679557</v>
      </c>
      <c r="F20" s="9">
        <v>306629.75</v>
      </c>
      <c r="G20" s="9">
        <v>306629.75</v>
      </c>
      <c r="H20" s="9">
        <v>306629.75</v>
      </c>
      <c r="I20" s="9">
        <v>306629.75</v>
      </c>
      <c r="J20" s="9">
        <v>306629.75</v>
      </c>
      <c r="K20" s="9">
        <v>306629.75</v>
      </c>
      <c r="L20" s="9">
        <v>306629.75</v>
      </c>
      <c r="M20" s="9">
        <v>306629.75</v>
      </c>
      <c r="N20" s="9">
        <v>306629.75</v>
      </c>
      <c r="O20" s="9">
        <v>306629.75</v>
      </c>
      <c r="P20" s="9">
        <v>306629.75</v>
      </c>
      <c r="Q20" s="9">
        <v>306629.75</v>
      </c>
      <c r="R20" s="1">
        <f t="shared" si="1"/>
        <v>919889.25</v>
      </c>
      <c r="S20" s="1">
        <f t="shared" si="2"/>
        <v>1839778.5</v>
      </c>
      <c r="T20" s="1">
        <f t="shared" si="3"/>
        <v>2759667.75</v>
      </c>
      <c r="U20" s="1">
        <f t="shared" si="4"/>
        <v>3679557</v>
      </c>
    </row>
    <row r="21" spans="1:21">
      <c r="A21" s="15" t="s">
        <v>523</v>
      </c>
      <c r="B21" s="6" t="s">
        <v>87</v>
      </c>
      <c r="C21" s="7" t="s">
        <v>88</v>
      </c>
      <c r="D21" s="7" t="s">
        <v>88</v>
      </c>
      <c r="E21" s="8">
        <f t="shared" si="0"/>
        <v>135199651</v>
      </c>
      <c r="F21" s="9">
        <v>11266637.58</v>
      </c>
      <c r="G21" s="9">
        <v>11266637.58</v>
      </c>
      <c r="H21" s="9">
        <v>11266637.58</v>
      </c>
      <c r="I21" s="9">
        <v>11266637.58</v>
      </c>
      <c r="J21" s="9">
        <v>11266637.58</v>
      </c>
      <c r="K21" s="9">
        <v>11266637.58</v>
      </c>
      <c r="L21" s="9">
        <v>11266637.58</v>
      </c>
      <c r="M21" s="9">
        <v>11266637.58</v>
      </c>
      <c r="N21" s="9">
        <v>11266637.58</v>
      </c>
      <c r="O21" s="9">
        <v>11266637.58</v>
      </c>
      <c r="P21" s="9">
        <v>11266637.58</v>
      </c>
      <c r="Q21" s="9">
        <v>11266637.619999999</v>
      </c>
      <c r="R21" s="1">
        <f t="shared" si="1"/>
        <v>33799912.740000002</v>
      </c>
      <c r="S21" s="1">
        <f t="shared" si="2"/>
        <v>67599825.480000004</v>
      </c>
      <c r="T21" s="1">
        <f t="shared" si="3"/>
        <v>101399738.22</v>
      </c>
      <c r="U21" s="1">
        <f t="shared" si="4"/>
        <v>135199651</v>
      </c>
    </row>
    <row r="22" spans="1:21" ht="22.5">
      <c r="A22" s="15" t="s">
        <v>524</v>
      </c>
      <c r="B22" s="6" t="s">
        <v>89</v>
      </c>
      <c r="C22" s="7" t="s">
        <v>90</v>
      </c>
      <c r="D22" s="7" t="s">
        <v>90</v>
      </c>
      <c r="E22" s="8">
        <f t="shared" si="0"/>
        <v>7345765</v>
      </c>
      <c r="F22" s="9">
        <v>612147.07999999996</v>
      </c>
      <c r="G22" s="9">
        <v>612147.07999999996</v>
      </c>
      <c r="H22" s="9">
        <v>612147.07999999996</v>
      </c>
      <c r="I22" s="9">
        <v>612147.07999999996</v>
      </c>
      <c r="J22" s="9">
        <v>612147.07999999996</v>
      </c>
      <c r="K22" s="9">
        <v>612147.07999999996</v>
      </c>
      <c r="L22" s="9">
        <v>612147.07999999996</v>
      </c>
      <c r="M22" s="9">
        <v>612147.07999999996</v>
      </c>
      <c r="N22" s="9">
        <v>612147.07999999996</v>
      </c>
      <c r="O22" s="9">
        <v>612147.07999999996</v>
      </c>
      <c r="P22" s="9">
        <v>612147.07999999996</v>
      </c>
      <c r="Q22" s="9">
        <v>612147.12</v>
      </c>
      <c r="R22" s="1">
        <f t="shared" si="1"/>
        <v>1836441.2399999998</v>
      </c>
      <c r="S22" s="1">
        <f t="shared" si="2"/>
        <v>3672882.4799999995</v>
      </c>
      <c r="T22" s="1">
        <f t="shared" si="3"/>
        <v>5509323.7199999988</v>
      </c>
      <c r="U22" s="1">
        <f t="shared" si="4"/>
        <v>7345764.9999999981</v>
      </c>
    </row>
    <row r="23" spans="1:21">
      <c r="A23" s="15" t="s">
        <v>525</v>
      </c>
      <c r="B23" s="6" t="s">
        <v>91</v>
      </c>
      <c r="C23" s="7" t="s">
        <v>92</v>
      </c>
      <c r="D23" s="7" t="s">
        <v>92</v>
      </c>
      <c r="E23" s="8">
        <f t="shared" si="0"/>
        <v>1441692</v>
      </c>
      <c r="F23" s="9">
        <v>120141</v>
      </c>
      <c r="G23" s="9">
        <v>120141</v>
      </c>
      <c r="H23" s="9">
        <v>120141</v>
      </c>
      <c r="I23" s="9">
        <v>120141</v>
      </c>
      <c r="J23" s="9">
        <v>120141</v>
      </c>
      <c r="K23" s="9">
        <v>120141</v>
      </c>
      <c r="L23" s="9">
        <v>120141</v>
      </c>
      <c r="M23" s="9">
        <v>120141</v>
      </c>
      <c r="N23" s="9">
        <v>120141</v>
      </c>
      <c r="O23" s="9">
        <v>120141</v>
      </c>
      <c r="P23" s="9">
        <v>120141</v>
      </c>
      <c r="Q23" s="9">
        <v>120141</v>
      </c>
      <c r="R23" s="1">
        <f t="shared" si="1"/>
        <v>360423</v>
      </c>
      <c r="S23" s="1">
        <f t="shared" si="2"/>
        <v>720846</v>
      </c>
      <c r="T23" s="1">
        <f t="shared" si="3"/>
        <v>1081269</v>
      </c>
      <c r="U23" s="1">
        <f t="shared" si="4"/>
        <v>1441692</v>
      </c>
    </row>
    <row r="24" spans="1:21" ht="22.5">
      <c r="A24" s="15" t="s">
        <v>526</v>
      </c>
      <c r="B24" s="6" t="s">
        <v>93</v>
      </c>
      <c r="C24" s="7" t="s">
        <v>94</v>
      </c>
      <c r="D24" s="7" t="s">
        <v>94</v>
      </c>
      <c r="E24" s="8">
        <f t="shared" si="0"/>
        <v>12259152</v>
      </c>
      <c r="F24" s="9">
        <v>1021596</v>
      </c>
      <c r="G24" s="9">
        <v>1021596</v>
      </c>
      <c r="H24" s="9">
        <v>1021596</v>
      </c>
      <c r="I24" s="9">
        <v>1021596</v>
      </c>
      <c r="J24" s="9">
        <v>1021596</v>
      </c>
      <c r="K24" s="9">
        <v>1021596</v>
      </c>
      <c r="L24" s="9">
        <v>1021596</v>
      </c>
      <c r="M24" s="9">
        <v>1021596</v>
      </c>
      <c r="N24" s="9">
        <v>1021596</v>
      </c>
      <c r="O24" s="9">
        <v>1021596</v>
      </c>
      <c r="P24" s="9">
        <v>1021596</v>
      </c>
      <c r="Q24" s="9">
        <v>1021596</v>
      </c>
      <c r="R24" s="1">
        <f t="shared" si="1"/>
        <v>3064788</v>
      </c>
      <c r="S24" s="1">
        <f t="shared" si="2"/>
        <v>6129576</v>
      </c>
      <c r="T24" s="1">
        <f t="shared" si="3"/>
        <v>9194364</v>
      </c>
      <c r="U24" s="1">
        <f t="shared" si="4"/>
        <v>12259152</v>
      </c>
    </row>
    <row r="25" spans="1:21">
      <c r="A25" s="15" t="s">
        <v>527</v>
      </c>
      <c r="B25" s="6" t="s">
        <v>95</v>
      </c>
      <c r="C25" s="7" t="s">
        <v>96</v>
      </c>
      <c r="D25" s="7" t="s">
        <v>96</v>
      </c>
      <c r="E25" s="8">
        <f t="shared" si="0"/>
        <v>8630130</v>
      </c>
      <c r="F25" s="9">
        <v>719177.5</v>
      </c>
      <c r="G25" s="9">
        <v>719177.5</v>
      </c>
      <c r="H25" s="9">
        <v>719177.5</v>
      </c>
      <c r="I25" s="9">
        <v>719177.5</v>
      </c>
      <c r="J25" s="9">
        <v>719177.5</v>
      </c>
      <c r="K25" s="9">
        <v>719177.5</v>
      </c>
      <c r="L25" s="9">
        <v>719177.5</v>
      </c>
      <c r="M25" s="9">
        <v>719177.5</v>
      </c>
      <c r="N25" s="9">
        <v>719177.5</v>
      </c>
      <c r="O25" s="9">
        <v>719177.5</v>
      </c>
      <c r="P25" s="9">
        <v>719177.5</v>
      </c>
      <c r="Q25" s="9">
        <v>719177.5</v>
      </c>
      <c r="R25" s="1">
        <f t="shared" si="1"/>
        <v>2157532.5</v>
      </c>
      <c r="S25" s="1">
        <f t="shared" si="2"/>
        <v>4315065</v>
      </c>
      <c r="T25" s="1">
        <f t="shared" si="3"/>
        <v>6472597.5</v>
      </c>
      <c r="U25" s="1">
        <f t="shared" si="4"/>
        <v>8630130</v>
      </c>
    </row>
    <row r="26" spans="1:21">
      <c r="A26" s="15" t="s">
        <v>528</v>
      </c>
      <c r="B26" s="6" t="s">
        <v>97</v>
      </c>
      <c r="C26" s="7" t="s">
        <v>98</v>
      </c>
      <c r="D26" s="7" t="s">
        <v>98</v>
      </c>
      <c r="E26" s="8">
        <f t="shared" si="0"/>
        <v>930615.99999999988</v>
      </c>
      <c r="F26" s="9">
        <v>77551.33</v>
      </c>
      <c r="G26" s="9">
        <v>77551.33</v>
      </c>
      <c r="H26" s="9">
        <v>77551.33</v>
      </c>
      <c r="I26" s="9">
        <v>77551.33</v>
      </c>
      <c r="J26" s="9">
        <v>77551.33</v>
      </c>
      <c r="K26" s="9">
        <v>77551.33</v>
      </c>
      <c r="L26" s="9">
        <v>77551.33</v>
      </c>
      <c r="M26" s="9">
        <v>77551.33</v>
      </c>
      <c r="N26" s="9">
        <v>77551.33</v>
      </c>
      <c r="O26" s="9">
        <v>77551.33</v>
      </c>
      <c r="P26" s="9">
        <v>77551.33</v>
      </c>
      <c r="Q26" s="9">
        <v>77551.37</v>
      </c>
      <c r="R26" s="1">
        <f t="shared" si="1"/>
        <v>232653.99</v>
      </c>
      <c r="S26" s="1">
        <f t="shared" si="2"/>
        <v>465307.98</v>
      </c>
      <c r="T26" s="1">
        <f t="shared" si="3"/>
        <v>697961.97</v>
      </c>
      <c r="U26" s="1">
        <f t="shared" si="4"/>
        <v>930616</v>
      </c>
    </row>
    <row r="27" spans="1:21" ht="22.5">
      <c r="A27" s="15" t="s">
        <v>529</v>
      </c>
      <c r="B27" s="6" t="s">
        <v>99</v>
      </c>
      <c r="C27" s="7" t="s">
        <v>100</v>
      </c>
      <c r="D27" s="7" t="s">
        <v>100</v>
      </c>
      <c r="E27" s="8">
        <f t="shared" si="0"/>
        <v>7826330</v>
      </c>
      <c r="F27" s="9">
        <v>652194.17000000004</v>
      </c>
      <c r="G27" s="9">
        <v>652194.17000000004</v>
      </c>
      <c r="H27" s="9">
        <v>652194.17000000004</v>
      </c>
      <c r="I27" s="9">
        <v>652194.17000000004</v>
      </c>
      <c r="J27" s="9">
        <v>652194.17000000004</v>
      </c>
      <c r="K27" s="9">
        <v>652194.17000000004</v>
      </c>
      <c r="L27" s="9">
        <v>652194.17000000004</v>
      </c>
      <c r="M27" s="9">
        <v>652194.17000000004</v>
      </c>
      <c r="N27" s="9">
        <v>652194.17000000004</v>
      </c>
      <c r="O27" s="9">
        <v>652194.17000000004</v>
      </c>
      <c r="P27" s="9">
        <v>652194.17000000004</v>
      </c>
      <c r="Q27" s="9">
        <v>652194.13</v>
      </c>
      <c r="R27" s="1">
        <f t="shared" si="1"/>
        <v>1956582.5100000002</v>
      </c>
      <c r="S27" s="1">
        <f t="shared" si="2"/>
        <v>3913165.0200000005</v>
      </c>
      <c r="T27" s="1">
        <f t="shared" si="3"/>
        <v>5869747.5300000012</v>
      </c>
      <c r="U27" s="1">
        <f t="shared" si="4"/>
        <v>7826330.0000000019</v>
      </c>
    </row>
    <row r="28" spans="1:21">
      <c r="A28" s="15" t="s">
        <v>530</v>
      </c>
      <c r="B28" s="6" t="s">
        <v>101</v>
      </c>
      <c r="C28" s="7" t="s">
        <v>102</v>
      </c>
      <c r="D28" s="7" t="s">
        <v>102</v>
      </c>
      <c r="E28" s="8">
        <f t="shared" si="0"/>
        <v>14560901</v>
      </c>
      <c r="F28" s="9">
        <v>1213408.42</v>
      </c>
      <c r="G28" s="9">
        <v>1213408.42</v>
      </c>
      <c r="H28" s="9">
        <v>1213408.42</v>
      </c>
      <c r="I28" s="9">
        <v>1213408.42</v>
      </c>
      <c r="J28" s="9">
        <v>1213408.42</v>
      </c>
      <c r="K28" s="9">
        <v>1213408.42</v>
      </c>
      <c r="L28" s="9">
        <v>1213408.42</v>
      </c>
      <c r="M28" s="9">
        <v>1213408.42</v>
      </c>
      <c r="N28" s="9">
        <v>1213408.42</v>
      </c>
      <c r="O28" s="9">
        <v>1213408.42</v>
      </c>
      <c r="P28" s="9">
        <v>1213408.42</v>
      </c>
      <c r="Q28" s="9">
        <v>1213408.3799999999</v>
      </c>
      <c r="R28" s="1">
        <f t="shared" si="1"/>
        <v>3640225.26</v>
      </c>
      <c r="S28" s="1">
        <f t="shared" si="2"/>
        <v>7280450.5199999996</v>
      </c>
      <c r="T28" s="1">
        <f t="shared" si="3"/>
        <v>10920675.779999999</v>
      </c>
      <c r="U28" s="1">
        <f t="shared" si="4"/>
        <v>14560901</v>
      </c>
    </row>
    <row r="29" spans="1:21">
      <c r="A29" s="15" t="s">
        <v>531</v>
      </c>
      <c r="B29" s="6" t="s">
        <v>103</v>
      </c>
      <c r="C29" s="7" t="s">
        <v>104</v>
      </c>
      <c r="D29" s="7" t="s">
        <v>104</v>
      </c>
      <c r="E29" s="8">
        <f t="shared" si="0"/>
        <v>3936049.0000000005</v>
      </c>
      <c r="F29" s="9">
        <v>328004.08</v>
      </c>
      <c r="G29" s="9">
        <v>328004.08</v>
      </c>
      <c r="H29" s="9">
        <v>328004.08</v>
      </c>
      <c r="I29" s="9">
        <v>328004.08</v>
      </c>
      <c r="J29" s="9">
        <v>328004.08</v>
      </c>
      <c r="K29" s="9">
        <v>328004.08</v>
      </c>
      <c r="L29" s="9">
        <v>328004.08</v>
      </c>
      <c r="M29" s="9">
        <v>328004.08</v>
      </c>
      <c r="N29" s="9">
        <v>328004.08</v>
      </c>
      <c r="O29" s="9">
        <v>328004.08</v>
      </c>
      <c r="P29" s="9">
        <v>328004.08</v>
      </c>
      <c r="Q29" s="9">
        <v>328004.12</v>
      </c>
      <c r="R29" s="1">
        <f t="shared" si="1"/>
        <v>984012.24</v>
      </c>
      <c r="S29" s="1">
        <f t="shared" si="2"/>
        <v>1968024.48</v>
      </c>
      <c r="T29" s="1">
        <f t="shared" si="3"/>
        <v>2952036.7199999997</v>
      </c>
      <c r="U29" s="1">
        <f t="shared" si="4"/>
        <v>3936049</v>
      </c>
    </row>
    <row r="30" spans="1:21" ht="22.5">
      <c r="A30" s="15" t="s">
        <v>532</v>
      </c>
      <c r="B30" s="6" t="s">
        <v>105</v>
      </c>
      <c r="C30" s="7" t="s">
        <v>106</v>
      </c>
      <c r="D30" s="7" t="s">
        <v>106</v>
      </c>
      <c r="E30" s="8">
        <f t="shared" si="0"/>
        <v>2629753.9999999995</v>
      </c>
      <c r="F30" s="9">
        <v>219146.17</v>
      </c>
      <c r="G30" s="9">
        <v>219146.17</v>
      </c>
      <c r="H30" s="9">
        <v>219146.17</v>
      </c>
      <c r="I30" s="9">
        <v>219146.17</v>
      </c>
      <c r="J30" s="9">
        <v>219146.17</v>
      </c>
      <c r="K30" s="9">
        <v>219146.17</v>
      </c>
      <c r="L30" s="9">
        <v>219146.17</v>
      </c>
      <c r="M30" s="9">
        <v>219146.17</v>
      </c>
      <c r="N30" s="9">
        <v>219146.17</v>
      </c>
      <c r="O30" s="9">
        <v>219146.17</v>
      </c>
      <c r="P30" s="9">
        <v>219146.17</v>
      </c>
      <c r="Q30" s="9">
        <v>219146.13</v>
      </c>
      <c r="R30" s="1">
        <f t="shared" si="1"/>
        <v>657438.51</v>
      </c>
      <c r="S30" s="1">
        <f t="shared" si="2"/>
        <v>1314877.02</v>
      </c>
      <c r="T30" s="1">
        <f t="shared" si="3"/>
        <v>1972315.53</v>
      </c>
      <c r="U30" s="1">
        <f t="shared" si="4"/>
        <v>2629754</v>
      </c>
    </row>
    <row r="31" spans="1:21">
      <c r="A31" s="15" t="s">
        <v>533</v>
      </c>
      <c r="B31" s="6" t="s">
        <v>107</v>
      </c>
      <c r="C31" s="7" t="s">
        <v>108</v>
      </c>
      <c r="D31" s="7" t="s">
        <v>108</v>
      </c>
      <c r="E31" s="8">
        <f t="shared" si="0"/>
        <v>3633789</v>
      </c>
      <c r="F31" s="9">
        <v>302815.75</v>
      </c>
      <c r="G31" s="9">
        <v>302815.75</v>
      </c>
      <c r="H31" s="9">
        <v>302815.75</v>
      </c>
      <c r="I31" s="9">
        <v>302815.75</v>
      </c>
      <c r="J31" s="9">
        <v>302815.75</v>
      </c>
      <c r="K31" s="9">
        <v>302815.75</v>
      </c>
      <c r="L31" s="9">
        <v>302815.75</v>
      </c>
      <c r="M31" s="9">
        <v>302815.75</v>
      </c>
      <c r="N31" s="9">
        <v>302815.75</v>
      </c>
      <c r="O31" s="9">
        <v>302815.75</v>
      </c>
      <c r="P31" s="9">
        <v>302815.75</v>
      </c>
      <c r="Q31" s="9">
        <v>302815.75</v>
      </c>
      <c r="R31" s="1">
        <f t="shared" si="1"/>
        <v>908447.25</v>
      </c>
      <c r="S31" s="1">
        <f t="shared" si="2"/>
        <v>1816894.5</v>
      </c>
      <c r="T31" s="1">
        <f t="shared" si="3"/>
        <v>2725341.75</v>
      </c>
      <c r="U31" s="1">
        <f t="shared" si="4"/>
        <v>3633789</v>
      </c>
    </row>
    <row r="32" spans="1:21">
      <c r="A32" s="15" t="s">
        <v>534</v>
      </c>
      <c r="B32" s="6" t="s">
        <v>109</v>
      </c>
      <c r="C32" s="7" t="s">
        <v>110</v>
      </c>
      <c r="D32" s="7" t="s">
        <v>110</v>
      </c>
      <c r="E32" s="8">
        <f t="shared" si="0"/>
        <v>736102</v>
      </c>
      <c r="F32" s="9">
        <v>61341.83</v>
      </c>
      <c r="G32" s="9">
        <v>61341.83</v>
      </c>
      <c r="H32" s="9">
        <v>61341.83</v>
      </c>
      <c r="I32" s="9">
        <v>61341.83</v>
      </c>
      <c r="J32" s="9">
        <v>61341.83</v>
      </c>
      <c r="K32" s="9">
        <v>61341.83</v>
      </c>
      <c r="L32" s="9">
        <v>61341.83</v>
      </c>
      <c r="M32" s="9">
        <v>61341.83</v>
      </c>
      <c r="N32" s="9">
        <v>61341.83</v>
      </c>
      <c r="O32" s="9">
        <v>61341.83</v>
      </c>
      <c r="P32" s="9">
        <v>61341.83</v>
      </c>
      <c r="Q32" s="9">
        <v>61341.87</v>
      </c>
      <c r="R32" s="1">
        <f t="shared" si="1"/>
        <v>184025.49</v>
      </c>
      <c r="S32" s="1">
        <f t="shared" si="2"/>
        <v>368050.98</v>
      </c>
      <c r="T32" s="1">
        <f t="shared" si="3"/>
        <v>552076.47</v>
      </c>
      <c r="U32" s="1">
        <f t="shared" si="4"/>
        <v>736102</v>
      </c>
    </row>
    <row r="33" spans="1:21">
      <c r="A33" s="15" t="s">
        <v>535</v>
      </c>
      <c r="B33" s="6" t="s">
        <v>111</v>
      </c>
      <c r="C33" s="7" t="s">
        <v>112</v>
      </c>
      <c r="D33" s="7" t="s">
        <v>112</v>
      </c>
      <c r="E33" s="8">
        <f t="shared" si="0"/>
        <v>2688871.0000000005</v>
      </c>
      <c r="F33" s="9">
        <v>224072.58</v>
      </c>
      <c r="G33" s="9">
        <v>224072.58</v>
      </c>
      <c r="H33" s="9">
        <v>224072.58</v>
      </c>
      <c r="I33" s="9">
        <v>224072.58</v>
      </c>
      <c r="J33" s="9">
        <v>224072.58</v>
      </c>
      <c r="K33" s="9">
        <v>224072.58</v>
      </c>
      <c r="L33" s="9">
        <v>224072.58</v>
      </c>
      <c r="M33" s="9">
        <v>224072.58</v>
      </c>
      <c r="N33" s="9">
        <v>224072.58</v>
      </c>
      <c r="O33" s="9">
        <v>224072.58</v>
      </c>
      <c r="P33" s="9">
        <v>224072.58</v>
      </c>
      <c r="Q33" s="9">
        <v>224072.62</v>
      </c>
      <c r="R33" s="1">
        <f t="shared" si="1"/>
        <v>672217.74</v>
      </c>
      <c r="S33" s="1">
        <f t="shared" si="2"/>
        <v>1344435.48</v>
      </c>
      <c r="T33" s="1">
        <f t="shared" si="3"/>
        <v>2016653.22</v>
      </c>
      <c r="U33" s="1">
        <f t="shared" si="4"/>
        <v>2688871</v>
      </c>
    </row>
    <row r="34" spans="1:21">
      <c r="A34" s="15" t="s">
        <v>536</v>
      </c>
      <c r="B34" s="6" t="s">
        <v>113</v>
      </c>
      <c r="C34" s="7" t="s">
        <v>114</v>
      </c>
      <c r="D34" s="7" t="s">
        <v>114</v>
      </c>
      <c r="E34" s="8">
        <f t="shared" si="0"/>
        <v>1317737</v>
      </c>
      <c r="F34" s="9">
        <v>109811.42</v>
      </c>
      <c r="G34" s="9">
        <v>109811.42</v>
      </c>
      <c r="H34" s="9">
        <v>109811.42</v>
      </c>
      <c r="I34" s="9">
        <v>109811.42</v>
      </c>
      <c r="J34" s="9">
        <v>109811.42</v>
      </c>
      <c r="K34" s="9">
        <v>109811.42</v>
      </c>
      <c r="L34" s="9">
        <v>109811.42</v>
      </c>
      <c r="M34" s="9">
        <v>109811.42</v>
      </c>
      <c r="N34" s="9">
        <v>109811.42</v>
      </c>
      <c r="O34" s="9">
        <v>109811.42</v>
      </c>
      <c r="P34" s="9">
        <v>109811.42</v>
      </c>
      <c r="Q34" s="9">
        <v>109811.38</v>
      </c>
      <c r="R34" s="1">
        <f t="shared" si="1"/>
        <v>329434.26</v>
      </c>
      <c r="S34" s="1">
        <f t="shared" si="2"/>
        <v>658868.52</v>
      </c>
      <c r="T34" s="1">
        <f t="shared" si="3"/>
        <v>988302.78</v>
      </c>
      <c r="U34" s="1">
        <f t="shared" si="4"/>
        <v>1317737</v>
      </c>
    </row>
    <row r="35" spans="1:21">
      <c r="A35" s="15" t="s">
        <v>537</v>
      </c>
      <c r="B35" s="6" t="s">
        <v>115</v>
      </c>
      <c r="C35" s="7" t="s">
        <v>116</v>
      </c>
      <c r="D35" s="7" t="s">
        <v>116</v>
      </c>
      <c r="E35" s="8">
        <f t="shared" si="0"/>
        <v>5151761</v>
      </c>
      <c r="F35" s="9">
        <v>429313.42</v>
      </c>
      <c r="G35" s="9">
        <v>429313.42</v>
      </c>
      <c r="H35" s="9">
        <v>429313.42</v>
      </c>
      <c r="I35" s="9">
        <v>429313.42</v>
      </c>
      <c r="J35" s="9">
        <v>429313.42</v>
      </c>
      <c r="K35" s="9">
        <v>429313.42</v>
      </c>
      <c r="L35" s="9">
        <v>429313.42</v>
      </c>
      <c r="M35" s="9">
        <v>429313.42</v>
      </c>
      <c r="N35" s="9">
        <v>429313.42</v>
      </c>
      <c r="O35" s="9">
        <v>429313.42</v>
      </c>
      <c r="P35" s="9">
        <v>429313.42</v>
      </c>
      <c r="Q35" s="9">
        <v>429313.38</v>
      </c>
      <c r="R35" s="1">
        <f t="shared" si="1"/>
        <v>1287940.26</v>
      </c>
      <c r="S35" s="1">
        <f t="shared" si="2"/>
        <v>2575880.52</v>
      </c>
      <c r="T35" s="1">
        <f t="shared" si="3"/>
        <v>3863820.7800000003</v>
      </c>
      <c r="U35" s="1">
        <f t="shared" si="4"/>
        <v>5151761</v>
      </c>
    </row>
    <row r="36" spans="1:21">
      <c r="A36" s="15" t="s">
        <v>538</v>
      </c>
      <c r="B36" s="6" t="s">
        <v>117</v>
      </c>
      <c r="C36" s="7" t="s">
        <v>118</v>
      </c>
      <c r="D36" s="7" t="s">
        <v>118</v>
      </c>
      <c r="E36" s="8">
        <f t="shared" si="0"/>
        <v>44658135</v>
      </c>
      <c r="F36" s="9">
        <v>3721511.25</v>
      </c>
      <c r="G36" s="9">
        <v>3721511.25</v>
      </c>
      <c r="H36" s="9">
        <v>3721511.25</v>
      </c>
      <c r="I36" s="9">
        <v>3721511.25</v>
      </c>
      <c r="J36" s="9">
        <v>3721511.25</v>
      </c>
      <c r="K36" s="9">
        <v>3721511.25</v>
      </c>
      <c r="L36" s="9">
        <v>3721511.25</v>
      </c>
      <c r="M36" s="9">
        <v>3721511.25</v>
      </c>
      <c r="N36" s="9">
        <v>3721511.25</v>
      </c>
      <c r="O36" s="9">
        <v>3721511.25</v>
      </c>
      <c r="P36" s="9">
        <v>3721511.25</v>
      </c>
      <c r="Q36" s="9">
        <v>3721511.25</v>
      </c>
      <c r="R36" s="1">
        <f t="shared" si="1"/>
        <v>11164533.75</v>
      </c>
      <c r="S36" s="1">
        <f t="shared" si="2"/>
        <v>22329067.5</v>
      </c>
      <c r="T36" s="1">
        <f t="shared" si="3"/>
        <v>33493601.25</v>
      </c>
      <c r="U36" s="1">
        <f t="shared" si="4"/>
        <v>44658135</v>
      </c>
    </row>
    <row r="37" spans="1:21">
      <c r="A37" s="15" t="s">
        <v>539</v>
      </c>
      <c r="B37" s="6" t="s">
        <v>119</v>
      </c>
      <c r="C37" s="7" t="s">
        <v>120</v>
      </c>
      <c r="D37" s="7" t="s">
        <v>120</v>
      </c>
      <c r="E37" s="8">
        <f t="shared" si="0"/>
        <v>19692639</v>
      </c>
      <c r="F37" s="9">
        <v>1641053.25</v>
      </c>
      <c r="G37" s="9">
        <v>1641053.25</v>
      </c>
      <c r="H37" s="9">
        <v>1641053.25</v>
      </c>
      <c r="I37" s="9">
        <v>1641053.25</v>
      </c>
      <c r="J37" s="9">
        <v>1641053.25</v>
      </c>
      <c r="K37" s="9">
        <v>1641053.25</v>
      </c>
      <c r="L37" s="9">
        <v>1641053.25</v>
      </c>
      <c r="M37" s="9">
        <v>1641053.25</v>
      </c>
      <c r="N37" s="9">
        <v>1641053.25</v>
      </c>
      <c r="O37" s="9">
        <v>1641053.25</v>
      </c>
      <c r="P37" s="9">
        <v>1641053.25</v>
      </c>
      <c r="Q37" s="9">
        <v>1641053.25</v>
      </c>
      <c r="R37" s="1">
        <f t="shared" si="1"/>
        <v>4923159.75</v>
      </c>
      <c r="S37" s="1">
        <f t="shared" si="2"/>
        <v>9846319.5</v>
      </c>
      <c r="T37" s="1">
        <f t="shared" si="3"/>
        <v>14769479.25</v>
      </c>
      <c r="U37" s="1">
        <f t="shared" si="4"/>
        <v>19692639</v>
      </c>
    </row>
    <row r="38" spans="1:21" ht="22.5">
      <c r="A38" s="15" t="s">
        <v>540</v>
      </c>
      <c r="B38" s="6" t="s">
        <v>121</v>
      </c>
      <c r="C38" s="7" t="s">
        <v>122</v>
      </c>
      <c r="D38" s="7" t="s">
        <v>122</v>
      </c>
      <c r="E38" s="8">
        <f t="shared" si="0"/>
        <v>14117524</v>
      </c>
      <c r="F38" s="9">
        <v>1176460.33</v>
      </c>
      <c r="G38" s="9">
        <v>1176460.33</v>
      </c>
      <c r="H38" s="9">
        <v>1176460.33</v>
      </c>
      <c r="I38" s="9">
        <v>1176460.33</v>
      </c>
      <c r="J38" s="9">
        <v>1176460.33</v>
      </c>
      <c r="K38" s="9">
        <v>1176460.33</v>
      </c>
      <c r="L38" s="9">
        <v>1176460.33</v>
      </c>
      <c r="M38" s="9">
        <v>1176460.33</v>
      </c>
      <c r="N38" s="9">
        <v>1176460.33</v>
      </c>
      <c r="O38" s="9">
        <v>1176460.33</v>
      </c>
      <c r="P38" s="9">
        <v>1176460.33</v>
      </c>
      <c r="Q38" s="9">
        <v>1176460.3700000001</v>
      </c>
      <c r="R38" s="1">
        <f t="shared" si="1"/>
        <v>3529380.99</v>
      </c>
      <c r="S38" s="1">
        <f t="shared" si="2"/>
        <v>7058761.9800000004</v>
      </c>
      <c r="T38" s="1">
        <f t="shared" si="3"/>
        <v>10588142.970000001</v>
      </c>
      <c r="U38" s="1">
        <f t="shared" si="4"/>
        <v>14117524</v>
      </c>
    </row>
    <row r="39" spans="1:21">
      <c r="A39" s="15" t="s">
        <v>541</v>
      </c>
      <c r="B39" s="6" t="s">
        <v>123</v>
      </c>
      <c r="C39" s="7" t="s">
        <v>124</v>
      </c>
      <c r="D39" s="7" t="s">
        <v>124</v>
      </c>
      <c r="E39" s="8">
        <f t="shared" si="0"/>
        <v>2225469</v>
      </c>
      <c r="F39" s="9">
        <v>185455.75</v>
      </c>
      <c r="G39" s="9">
        <v>185455.75</v>
      </c>
      <c r="H39" s="9">
        <v>185455.75</v>
      </c>
      <c r="I39" s="9">
        <v>185455.75</v>
      </c>
      <c r="J39" s="9">
        <v>185455.75</v>
      </c>
      <c r="K39" s="9">
        <v>185455.75</v>
      </c>
      <c r="L39" s="9">
        <v>185455.75</v>
      </c>
      <c r="M39" s="9">
        <v>185455.75</v>
      </c>
      <c r="N39" s="9">
        <v>185455.75</v>
      </c>
      <c r="O39" s="9">
        <v>185455.75</v>
      </c>
      <c r="P39" s="9">
        <v>185455.75</v>
      </c>
      <c r="Q39" s="9">
        <v>185455.75</v>
      </c>
      <c r="R39" s="1">
        <f t="shared" si="1"/>
        <v>556367.25</v>
      </c>
      <c r="S39" s="1">
        <f t="shared" si="2"/>
        <v>1112734.5</v>
      </c>
      <c r="T39" s="1">
        <f t="shared" si="3"/>
        <v>1669101.75</v>
      </c>
      <c r="U39" s="1">
        <f t="shared" si="4"/>
        <v>2225469</v>
      </c>
    </row>
    <row r="40" spans="1:21" ht="22.5">
      <c r="A40" s="15" t="s">
        <v>542</v>
      </c>
      <c r="B40" s="6" t="s">
        <v>125</v>
      </c>
      <c r="C40" s="7" t="s">
        <v>126</v>
      </c>
      <c r="D40" s="7" t="s">
        <v>126</v>
      </c>
      <c r="E40" s="8">
        <f t="shared" si="0"/>
        <v>10051799.000000002</v>
      </c>
      <c r="F40" s="9">
        <v>837649.92000000004</v>
      </c>
      <c r="G40" s="9">
        <v>837649.92000000004</v>
      </c>
      <c r="H40" s="9">
        <v>837649.92000000004</v>
      </c>
      <c r="I40" s="9">
        <v>837649.92000000004</v>
      </c>
      <c r="J40" s="9">
        <v>837649.92000000004</v>
      </c>
      <c r="K40" s="9">
        <v>837649.92000000004</v>
      </c>
      <c r="L40" s="9">
        <v>837649.92000000004</v>
      </c>
      <c r="M40" s="9">
        <v>837649.92000000004</v>
      </c>
      <c r="N40" s="9">
        <v>837649.92000000004</v>
      </c>
      <c r="O40" s="9">
        <v>837649.92000000004</v>
      </c>
      <c r="P40" s="9">
        <v>837649.92000000004</v>
      </c>
      <c r="Q40" s="9">
        <v>837649.88</v>
      </c>
      <c r="R40" s="1">
        <f t="shared" si="1"/>
        <v>2512949.7600000002</v>
      </c>
      <c r="S40" s="1">
        <f t="shared" si="2"/>
        <v>5025899.5200000005</v>
      </c>
      <c r="T40" s="1">
        <f t="shared" si="3"/>
        <v>7538849.2800000012</v>
      </c>
      <c r="U40" s="1">
        <f t="shared" si="4"/>
        <v>10051799.000000002</v>
      </c>
    </row>
    <row r="41" spans="1:21">
      <c r="A41" s="15" t="s">
        <v>543</v>
      </c>
      <c r="B41" s="6" t="s">
        <v>127</v>
      </c>
      <c r="C41" s="7" t="s">
        <v>128</v>
      </c>
      <c r="D41" s="7" t="s">
        <v>128</v>
      </c>
      <c r="E41" s="8">
        <f t="shared" si="0"/>
        <v>9379581</v>
      </c>
      <c r="F41" s="9">
        <v>781631.75</v>
      </c>
      <c r="G41" s="9">
        <v>781631.75</v>
      </c>
      <c r="H41" s="9">
        <v>781631.75</v>
      </c>
      <c r="I41" s="9">
        <v>781631.75</v>
      </c>
      <c r="J41" s="9">
        <v>781631.75</v>
      </c>
      <c r="K41" s="9">
        <v>781631.75</v>
      </c>
      <c r="L41" s="9">
        <v>781631.75</v>
      </c>
      <c r="M41" s="9">
        <v>781631.75</v>
      </c>
      <c r="N41" s="9">
        <v>781631.75</v>
      </c>
      <c r="O41" s="9">
        <v>781631.75</v>
      </c>
      <c r="P41" s="9">
        <v>781631.75</v>
      </c>
      <c r="Q41" s="9">
        <v>781631.75</v>
      </c>
      <c r="R41" s="1">
        <f t="shared" si="1"/>
        <v>2344895.25</v>
      </c>
      <c r="S41" s="1">
        <f t="shared" si="2"/>
        <v>4689790.5</v>
      </c>
      <c r="T41" s="1">
        <f t="shared" si="3"/>
        <v>7034685.75</v>
      </c>
      <c r="U41" s="1">
        <f t="shared" si="4"/>
        <v>9379581</v>
      </c>
    </row>
    <row r="42" spans="1:21">
      <c r="A42" s="15" t="s">
        <v>544</v>
      </c>
      <c r="B42" s="6" t="s">
        <v>129</v>
      </c>
      <c r="C42" s="7" t="s">
        <v>130</v>
      </c>
      <c r="D42" s="7" t="s">
        <v>130</v>
      </c>
      <c r="E42" s="8">
        <f t="shared" si="0"/>
        <v>11766192</v>
      </c>
      <c r="F42" s="9">
        <v>980516</v>
      </c>
      <c r="G42" s="9">
        <v>980516</v>
      </c>
      <c r="H42" s="9">
        <v>980516</v>
      </c>
      <c r="I42" s="9">
        <v>980516</v>
      </c>
      <c r="J42" s="9">
        <v>980516</v>
      </c>
      <c r="K42" s="9">
        <v>980516</v>
      </c>
      <c r="L42" s="9">
        <v>980516</v>
      </c>
      <c r="M42" s="9">
        <v>980516</v>
      </c>
      <c r="N42" s="9">
        <v>980516</v>
      </c>
      <c r="O42" s="9">
        <v>980516</v>
      </c>
      <c r="P42" s="9">
        <v>980516</v>
      </c>
      <c r="Q42" s="9">
        <v>980516</v>
      </c>
      <c r="R42" s="1">
        <f t="shared" si="1"/>
        <v>2941548</v>
      </c>
      <c r="S42" s="1">
        <f t="shared" si="2"/>
        <v>5883096</v>
      </c>
      <c r="T42" s="1">
        <f t="shared" si="3"/>
        <v>8824644</v>
      </c>
      <c r="U42" s="1">
        <f t="shared" si="4"/>
        <v>11766192</v>
      </c>
    </row>
    <row r="43" spans="1:21" ht="22.5">
      <c r="A43" s="15" t="s">
        <v>545</v>
      </c>
      <c r="B43" s="6" t="s">
        <v>131</v>
      </c>
      <c r="C43" s="7" t="s">
        <v>132</v>
      </c>
      <c r="D43" s="7" t="s">
        <v>132</v>
      </c>
      <c r="E43" s="8">
        <f t="shared" si="0"/>
        <v>131044298</v>
      </c>
      <c r="F43" s="9">
        <v>10920358.17</v>
      </c>
      <c r="G43" s="9">
        <v>10920358.17</v>
      </c>
      <c r="H43" s="9">
        <v>10920358.17</v>
      </c>
      <c r="I43" s="9">
        <v>10920358.17</v>
      </c>
      <c r="J43" s="9">
        <v>10920358.17</v>
      </c>
      <c r="K43" s="9">
        <v>10920358.17</v>
      </c>
      <c r="L43" s="9">
        <v>10920358.17</v>
      </c>
      <c r="M43" s="9">
        <v>10920358.17</v>
      </c>
      <c r="N43" s="9">
        <v>10920358.17</v>
      </c>
      <c r="O43" s="9">
        <v>10920358.17</v>
      </c>
      <c r="P43" s="9">
        <v>10920358.17</v>
      </c>
      <c r="Q43" s="9">
        <v>10920358.130000001</v>
      </c>
      <c r="R43" s="1">
        <f t="shared" si="1"/>
        <v>32761074.509999998</v>
      </c>
      <c r="S43" s="1">
        <f t="shared" si="2"/>
        <v>65522149.019999996</v>
      </c>
      <c r="T43" s="1">
        <f t="shared" si="3"/>
        <v>98283223.530000001</v>
      </c>
      <c r="U43" s="1">
        <f t="shared" si="4"/>
        <v>131044298</v>
      </c>
    </row>
    <row r="44" spans="1:21" ht="22.5">
      <c r="A44" s="15" t="s">
        <v>546</v>
      </c>
      <c r="B44" s="6" t="s">
        <v>133</v>
      </c>
      <c r="C44" s="7" t="s">
        <v>134</v>
      </c>
      <c r="D44" s="7" t="s">
        <v>134</v>
      </c>
      <c r="E44" s="8">
        <f t="shared" si="0"/>
        <v>3160852.9999999995</v>
      </c>
      <c r="F44" s="9">
        <v>263404.42</v>
      </c>
      <c r="G44" s="9">
        <v>263404.42</v>
      </c>
      <c r="H44" s="9">
        <v>263404.42</v>
      </c>
      <c r="I44" s="9">
        <v>263404.42</v>
      </c>
      <c r="J44" s="9">
        <v>263404.42</v>
      </c>
      <c r="K44" s="9">
        <v>263404.42</v>
      </c>
      <c r="L44" s="9">
        <v>263404.42</v>
      </c>
      <c r="M44" s="9">
        <v>263404.42</v>
      </c>
      <c r="N44" s="9">
        <v>263404.42</v>
      </c>
      <c r="O44" s="9">
        <v>263404.42</v>
      </c>
      <c r="P44" s="9">
        <v>263404.42</v>
      </c>
      <c r="Q44" s="9">
        <v>263404.38</v>
      </c>
      <c r="R44" s="1">
        <f t="shared" si="1"/>
        <v>790213.26</v>
      </c>
      <c r="S44" s="1">
        <f t="shared" si="2"/>
        <v>1580426.52</v>
      </c>
      <c r="T44" s="1">
        <f t="shared" si="3"/>
        <v>2370639.7800000003</v>
      </c>
      <c r="U44" s="1">
        <f t="shared" si="4"/>
        <v>3160853</v>
      </c>
    </row>
    <row r="45" spans="1:21" ht="33.75">
      <c r="A45" s="15" t="s">
        <v>547</v>
      </c>
      <c r="B45" s="6" t="s">
        <v>135</v>
      </c>
      <c r="C45" s="7" t="s">
        <v>136</v>
      </c>
      <c r="D45" s="7" t="s">
        <v>136</v>
      </c>
      <c r="E45" s="8">
        <f t="shared" si="0"/>
        <v>47545332.999999985</v>
      </c>
      <c r="F45" s="9">
        <v>3962111.08</v>
      </c>
      <c r="G45" s="9">
        <v>3962111.08</v>
      </c>
      <c r="H45" s="9">
        <v>3962111.08</v>
      </c>
      <c r="I45" s="9">
        <v>3962111.08</v>
      </c>
      <c r="J45" s="9">
        <v>3962111.08</v>
      </c>
      <c r="K45" s="9">
        <v>3962111.08</v>
      </c>
      <c r="L45" s="9">
        <v>3962111.08</v>
      </c>
      <c r="M45" s="9">
        <v>3962111.08</v>
      </c>
      <c r="N45" s="9">
        <v>3962111.08</v>
      </c>
      <c r="O45" s="9">
        <v>3962111.08</v>
      </c>
      <c r="P45" s="9">
        <v>3962111.08</v>
      </c>
      <c r="Q45" s="9">
        <v>3962111.12</v>
      </c>
      <c r="R45" s="1">
        <f t="shared" si="1"/>
        <v>11886333.24</v>
      </c>
      <c r="S45" s="1">
        <f t="shared" si="2"/>
        <v>23772666.48</v>
      </c>
      <c r="T45" s="1">
        <f t="shared" si="3"/>
        <v>35658999.719999999</v>
      </c>
      <c r="U45" s="1">
        <f t="shared" si="4"/>
        <v>47545333</v>
      </c>
    </row>
    <row r="46" spans="1:21">
      <c r="A46" s="15" t="s">
        <v>548</v>
      </c>
      <c r="B46" s="6" t="s">
        <v>137</v>
      </c>
      <c r="C46" s="7" t="s">
        <v>138</v>
      </c>
      <c r="D46" s="7" t="s">
        <v>138</v>
      </c>
      <c r="E46" s="8">
        <f t="shared" si="0"/>
        <v>16342040</v>
      </c>
      <c r="F46" s="9">
        <v>1361836.67</v>
      </c>
      <c r="G46" s="9">
        <v>1361836.67</v>
      </c>
      <c r="H46" s="9">
        <v>1361836.67</v>
      </c>
      <c r="I46" s="9">
        <v>1361836.67</v>
      </c>
      <c r="J46" s="9">
        <v>1361836.67</v>
      </c>
      <c r="K46" s="9">
        <v>1361836.67</v>
      </c>
      <c r="L46" s="9">
        <v>1361836.67</v>
      </c>
      <c r="M46" s="9">
        <v>1361836.67</v>
      </c>
      <c r="N46" s="9">
        <v>1361836.67</v>
      </c>
      <c r="O46" s="9">
        <v>1361836.67</v>
      </c>
      <c r="P46" s="9">
        <v>1361836.67</v>
      </c>
      <c r="Q46" s="9">
        <v>1361836.63</v>
      </c>
      <c r="R46" s="1">
        <f t="shared" si="1"/>
        <v>4085510.01</v>
      </c>
      <c r="S46" s="1">
        <f t="shared" si="2"/>
        <v>8171020.0199999996</v>
      </c>
      <c r="T46" s="1">
        <f t="shared" si="3"/>
        <v>12256530.029999999</v>
      </c>
      <c r="U46" s="1">
        <f t="shared" si="4"/>
        <v>16342040</v>
      </c>
    </row>
    <row r="47" spans="1:21" ht="33.75">
      <c r="A47" s="15" t="s">
        <v>549</v>
      </c>
      <c r="B47" s="6" t="s">
        <v>139</v>
      </c>
      <c r="C47" s="7" t="s">
        <v>140</v>
      </c>
      <c r="D47" s="7" t="s">
        <v>140</v>
      </c>
      <c r="E47" s="8">
        <f t="shared" si="0"/>
        <v>45205443.999999985</v>
      </c>
      <c r="F47" s="9">
        <v>3767120.33</v>
      </c>
      <c r="G47" s="9">
        <v>3767120.33</v>
      </c>
      <c r="H47" s="9">
        <v>3767120.33</v>
      </c>
      <c r="I47" s="9">
        <v>3767120.33</v>
      </c>
      <c r="J47" s="9">
        <v>3767120.33</v>
      </c>
      <c r="K47" s="9">
        <v>3767120.33</v>
      </c>
      <c r="L47" s="9">
        <v>3767120.33</v>
      </c>
      <c r="M47" s="9">
        <v>3767120.33</v>
      </c>
      <c r="N47" s="9">
        <v>3767120.33</v>
      </c>
      <c r="O47" s="9">
        <v>3767120.33</v>
      </c>
      <c r="P47" s="9">
        <v>3767120.33</v>
      </c>
      <c r="Q47" s="9">
        <v>3767120.37</v>
      </c>
      <c r="R47" s="1">
        <f t="shared" si="1"/>
        <v>11301360.99</v>
      </c>
      <c r="S47" s="1">
        <f t="shared" si="2"/>
        <v>22602721.98</v>
      </c>
      <c r="T47" s="1">
        <f t="shared" si="3"/>
        <v>33904082.969999999</v>
      </c>
      <c r="U47" s="1">
        <f t="shared" si="4"/>
        <v>45205444</v>
      </c>
    </row>
    <row r="48" spans="1:21">
      <c r="A48" s="15" t="s">
        <v>550</v>
      </c>
      <c r="B48" s="6" t="s">
        <v>141</v>
      </c>
      <c r="C48" s="7" t="s">
        <v>142</v>
      </c>
      <c r="D48" s="7" t="s">
        <v>142</v>
      </c>
      <c r="E48" s="8">
        <f t="shared" si="0"/>
        <v>7812027</v>
      </c>
      <c r="F48" s="9">
        <v>651002.25</v>
      </c>
      <c r="G48" s="9">
        <v>651002.25</v>
      </c>
      <c r="H48" s="9">
        <v>651002.25</v>
      </c>
      <c r="I48" s="9">
        <v>651002.25</v>
      </c>
      <c r="J48" s="9">
        <v>651002.25</v>
      </c>
      <c r="K48" s="9">
        <v>651002.25</v>
      </c>
      <c r="L48" s="9">
        <v>651002.25</v>
      </c>
      <c r="M48" s="9">
        <v>651002.25</v>
      </c>
      <c r="N48" s="9">
        <v>651002.25</v>
      </c>
      <c r="O48" s="9">
        <v>651002.25</v>
      </c>
      <c r="P48" s="9">
        <v>651002.25</v>
      </c>
      <c r="Q48" s="9">
        <v>651002.25</v>
      </c>
      <c r="R48" s="1">
        <f t="shared" si="1"/>
        <v>1953006.75</v>
      </c>
      <c r="S48" s="1">
        <f t="shared" si="2"/>
        <v>3906013.5</v>
      </c>
      <c r="T48" s="1">
        <f t="shared" si="3"/>
        <v>5859020.25</v>
      </c>
      <c r="U48" s="1">
        <f t="shared" si="4"/>
        <v>7812027</v>
      </c>
    </row>
    <row r="49" spans="1:21">
      <c r="A49" s="15" t="s">
        <v>551</v>
      </c>
      <c r="B49" s="6" t="s">
        <v>143</v>
      </c>
      <c r="C49" s="7" t="s">
        <v>144</v>
      </c>
      <c r="D49" s="7" t="s">
        <v>144</v>
      </c>
      <c r="E49" s="8">
        <f t="shared" si="0"/>
        <v>20689999.999999996</v>
      </c>
      <c r="F49" s="9">
        <v>1724166.67</v>
      </c>
      <c r="G49" s="9">
        <v>1724166.67</v>
      </c>
      <c r="H49" s="9">
        <v>1724166.67</v>
      </c>
      <c r="I49" s="9">
        <v>1724166.67</v>
      </c>
      <c r="J49" s="9">
        <v>1724166.67</v>
      </c>
      <c r="K49" s="9">
        <v>1724166.67</v>
      </c>
      <c r="L49" s="9">
        <v>1724166.67</v>
      </c>
      <c r="M49" s="9">
        <v>1724166.67</v>
      </c>
      <c r="N49" s="9">
        <v>1724166.67</v>
      </c>
      <c r="O49" s="9">
        <v>1724166.67</v>
      </c>
      <c r="P49" s="9">
        <v>1724166.67</v>
      </c>
      <c r="Q49" s="9">
        <v>1724166.63</v>
      </c>
      <c r="R49" s="1">
        <f t="shared" si="1"/>
        <v>5172500.01</v>
      </c>
      <c r="S49" s="1">
        <f t="shared" si="2"/>
        <v>10345000.02</v>
      </c>
      <c r="T49" s="1">
        <f t="shared" si="3"/>
        <v>15517500.029999999</v>
      </c>
      <c r="U49" s="1">
        <f t="shared" si="4"/>
        <v>20690000</v>
      </c>
    </row>
    <row r="50" spans="1:21">
      <c r="A50" s="15" t="s">
        <v>552</v>
      </c>
      <c r="B50" s="6" t="s">
        <v>145</v>
      </c>
      <c r="C50" s="7" t="s">
        <v>146</v>
      </c>
      <c r="D50" s="7" t="s">
        <v>146</v>
      </c>
      <c r="E50" s="8">
        <f t="shared" si="0"/>
        <v>21014191.000000004</v>
      </c>
      <c r="F50" s="9">
        <v>1751182.58</v>
      </c>
      <c r="G50" s="9">
        <v>1751182.58</v>
      </c>
      <c r="H50" s="9">
        <v>1751182.58</v>
      </c>
      <c r="I50" s="9">
        <v>1751182.58</v>
      </c>
      <c r="J50" s="9">
        <v>1751182.58</v>
      </c>
      <c r="K50" s="9">
        <v>1751182.58</v>
      </c>
      <c r="L50" s="9">
        <v>1751182.58</v>
      </c>
      <c r="M50" s="9">
        <v>1751182.58</v>
      </c>
      <c r="N50" s="9">
        <v>1751182.58</v>
      </c>
      <c r="O50" s="9">
        <v>1751182.58</v>
      </c>
      <c r="P50" s="9">
        <v>1751182.58</v>
      </c>
      <c r="Q50" s="9">
        <v>1751182.62</v>
      </c>
      <c r="R50" s="1">
        <f t="shared" si="1"/>
        <v>5253547.74</v>
      </c>
      <c r="S50" s="1">
        <f t="shared" si="2"/>
        <v>10507095.48</v>
      </c>
      <c r="T50" s="1">
        <f t="shared" si="3"/>
        <v>15760643.220000001</v>
      </c>
      <c r="U50" s="1">
        <f t="shared" si="4"/>
        <v>21014191</v>
      </c>
    </row>
    <row r="51" spans="1:21" ht="22.5">
      <c r="A51" s="15" t="s">
        <v>553</v>
      </c>
      <c r="B51" s="6" t="s">
        <v>147</v>
      </c>
      <c r="C51" s="7" t="s">
        <v>148</v>
      </c>
      <c r="D51" s="7" t="s">
        <v>148</v>
      </c>
      <c r="E51" s="8">
        <f t="shared" si="0"/>
        <v>16573740</v>
      </c>
      <c r="F51" s="9">
        <v>1381145</v>
      </c>
      <c r="G51" s="9">
        <v>1381145</v>
      </c>
      <c r="H51" s="9">
        <v>1381145</v>
      </c>
      <c r="I51" s="9">
        <v>1381145</v>
      </c>
      <c r="J51" s="9">
        <v>1381145</v>
      </c>
      <c r="K51" s="9">
        <v>1381145</v>
      </c>
      <c r="L51" s="9">
        <v>1381145</v>
      </c>
      <c r="M51" s="9">
        <v>1381145</v>
      </c>
      <c r="N51" s="9">
        <v>1381145</v>
      </c>
      <c r="O51" s="9">
        <v>1381145</v>
      </c>
      <c r="P51" s="9">
        <v>1381145</v>
      </c>
      <c r="Q51" s="9">
        <v>1381145</v>
      </c>
      <c r="R51" s="1">
        <f t="shared" si="1"/>
        <v>4143435</v>
      </c>
      <c r="S51" s="1">
        <f t="shared" si="2"/>
        <v>8286870</v>
      </c>
      <c r="T51" s="1">
        <f t="shared" si="3"/>
        <v>12430305</v>
      </c>
      <c r="U51" s="1">
        <f t="shared" si="4"/>
        <v>16573740</v>
      </c>
    </row>
    <row r="52" spans="1:21">
      <c r="A52" s="15" t="s">
        <v>554</v>
      </c>
      <c r="B52" s="6" t="s">
        <v>149</v>
      </c>
      <c r="C52" s="7" t="s">
        <v>150</v>
      </c>
      <c r="D52" s="7" t="s">
        <v>150</v>
      </c>
      <c r="E52" s="8">
        <f t="shared" si="0"/>
        <v>25675853.000000004</v>
      </c>
      <c r="F52" s="9">
        <v>2139654.42</v>
      </c>
      <c r="G52" s="9">
        <v>2139654.42</v>
      </c>
      <c r="H52" s="9">
        <v>2139654.42</v>
      </c>
      <c r="I52" s="9">
        <v>2139654.42</v>
      </c>
      <c r="J52" s="9">
        <v>2139654.42</v>
      </c>
      <c r="K52" s="9">
        <v>2139654.42</v>
      </c>
      <c r="L52" s="9">
        <v>2139654.42</v>
      </c>
      <c r="M52" s="9">
        <v>2139654.42</v>
      </c>
      <c r="N52" s="9">
        <v>2139654.42</v>
      </c>
      <c r="O52" s="9">
        <v>2139654.42</v>
      </c>
      <c r="P52" s="9">
        <v>2139654.42</v>
      </c>
      <c r="Q52" s="9">
        <v>2139654.38</v>
      </c>
      <c r="R52" s="1">
        <f t="shared" si="1"/>
        <v>6418963.2599999998</v>
      </c>
      <c r="S52" s="1">
        <f t="shared" si="2"/>
        <v>12837926.52</v>
      </c>
      <c r="T52" s="1">
        <f t="shared" si="3"/>
        <v>19256889.780000001</v>
      </c>
      <c r="U52" s="1">
        <f t="shared" si="4"/>
        <v>25675853</v>
      </c>
    </row>
    <row r="53" spans="1:21">
      <c r="A53" s="15" t="s">
        <v>555</v>
      </c>
      <c r="B53" s="6" t="s">
        <v>151</v>
      </c>
      <c r="C53" s="7" t="s">
        <v>152</v>
      </c>
      <c r="D53" s="7" t="s">
        <v>152</v>
      </c>
      <c r="E53" s="8">
        <f t="shared" si="0"/>
        <v>35308112.000000007</v>
      </c>
      <c r="F53" s="9">
        <v>2942342.67</v>
      </c>
      <c r="G53" s="9">
        <v>2942342.67</v>
      </c>
      <c r="H53" s="9">
        <v>2942342.67</v>
      </c>
      <c r="I53" s="9">
        <v>2942342.67</v>
      </c>
      <c r="J53" s="9">
        <v>2942342.67</v>
      </c>
      <c r="K53" s="9">
        <v>2942342.67</v>
      </c>
      <c r="L53" s="9">
        <v>2942342.67</v>
      </c>
      <c r="M53" s="9">
        <v>2942342.67</v>
      </c>
      <c r="N53" s="9">
        <v>2942342.67</v>
      </c>
      <c r="O53" s="9">
        <v>2942342.67</v>
      </c>
      <c r="P53" s="9">
        <v>2942342.67</v>
      </c>
      <c r="Q53" s="9">
        <v>2942342.63</v>
      </c>
      <c r="R53" s="1">
        <f t="shared" si="1"/>
        <v>8827028.0099999998</v>
      </c>
      <c r="S53" s="1">
        <f t="shared" si="2"/>
        <v>17654056.02</v>
      </c>
      <c r="T53" s="1">
        <f t="shared" si="3"/>
        <v>26481084.030000001</v>
      </c>
      <c r="U53" s="1">
        <f t="shared" si="4"/>
        <v>35308112</v>
      </c>
    </row>
    <row r="54" spans="1:21" ht="22.5">
      <c r="A54" s="15" t="s">
        <v>556</v>
      </c>
      <c r="B54" s="6" t="s">
        <v>153</v>
      </c>
      <c r="C54" s="7" t="s">
        <v>154</v>
      </c>
      <c r="D54" s="7" t="s">
        <v>154</v>
      </c>
      <c r="E54" s="8">
        <f t="shared" si="0"/>
        <v>1158503</v>
      </c>
      <c r="F54" s="9">
        <v>96541.92</v>
      </c>
      <c r="G54" s="9">
        <v>96541.92</v>
      </c>
      <c r="H54" s="9">
        <v>96541.92</v>
      </c>
      <c r="I54" s="9">
        <v>96541.92</v>
      </c>
      <c r="J54" s="9">
        <v>96541.92</v>
      </c>
      <c r="K54" s="9">
        <v>96541.92</v>
      </c>
      <c r="L54" s="9">
        <v>96541.92</v>
      </c>
      <c r="M54" s="9">
        <v>96541.92</v>
      </c>
      <c r="N54" s="9">
        <v>96541.92</v>
      </c>
      <c r="O54" s="9">
        <v>96541.92</v>
      </c>
      <c r="P54" s="9">
        <v>96541.92</v>
      </c>
      <c r="Q54" s="9">
        <v>96541.88</v>
      </c>
      <c r="R54" s="1">
        <f t="shared" si="1"/>
        <v>289625.76</v>
      </c>
      <c r="S54" s="1">
        <f t="shared" si="2"/>
        <v>579251.52</v>
      </c>
      <c r="T54" s="1">
        <f t="shared" si="3"/>
        <v>868877.28</v>
      </c>
      <c r="U54" s="1">
        <f t="shared" si="4"/>
        <v>1158503</v>
      </c>
    </row>
    <row r="55" spans="1:21" ht="22.5">
      <c r="A55" s="15" t="s">
        <v>557</v>
      </c>
      <c r="B55" s="6" t="s">
        <v>155</v>
      </c>
      <c r="C55" s="7" t="s">
        <v>156</v>
      </c>
      <c r="D55" s="7" t="s">
        <v>156</v>
      </c>
      <c r="E55" s="8">
        <f t="shared" si="0"/>
        <v>63373436.000000015</v>
      </c>
      <c r="F55" s="9">
        <v>5281119.67</v>
      </c>
      <c r="G55" s="9">
        <v>5281119.67</v>
      </c>
      <c r="H55" s="9">
        <v>5281119.67</v>
      </c>
      <c r="I55" s="9">
        <v>5281119.67</v>
      </c>
      <c r="J55" s="9">
        <v>5281119.67</v>
      </c>
      <c r="K55" s="9">
        <v>5281119.67</v>
      </c>
      <c r="L55" s="9">
        <v>5281119.67</v>
      </c>
      <c r="M55" s="9">
        <v>5281119.67</v>
      </c>
      <c r="N55" s="9">
        <v>5281119.67</v>
      </c>
      <c r="O55" s="9">
        <v>5281119.67</v>
      </c>
      <c r="P55" s="9">
        <v>5281119.67</v>
      </c>
      <c r="Q55" s="9">
        <v>5281119.63</v>
      </c>
      <c r="R55" s="1">
        <f t="shared" si="1"/>
        <v>15843359.01</v>
      </c>
      <c r="S55" s="1">
        <f t="shared" si="2"/>
        <v>31686718.02</v>
      </c>
      <c r="T55" s="1">
        <f t="shared" si="3"/>
        <v>47530077.030000001</v>
      </c>
      <c r="U55" s="1">
        <f t="shared" si="4"/>
        <v>63373436</v>
      </c>
    </row>
    <row r="56" spans="1:21">
      <c r="A56" s="15" t="s">
        <v>558</v>
      </c>
      <c r="B56" s="6" t="s">
        <v>157</v>
      </c>
      <c r="C56" s="7" t="s">
        <v>158</v>
      </c>
      <c r="D56" s="7" t="s">
        <v>158</v>
      </c>
      <c r="E56" s="8">
        <f t="shared" si="0"/>
        <v>33585137.000000007</v>
      </c>
      <c r="F56" s="9">
        <v>2798761.42</v>
      </c>
      <c r="G56" s="9">
        <v>2798761.42</v>
      </c>
      <c r="H56" s="9">
        <v>2798761.42</v>
      </c>
      <c r="I56" s="9">
        <v>2798761.42</v>
      </c>
      <c r="J56" s="9">
        <v>2798761.42</v>
      </c>
      <c r="K56" s="9">
        <v>2798761.42</v>
      </c>
      <c r="L56" s="9">
        <v>2798761.42</v>
      </c>
      <c r="M56" s="9">
        <v>2798761.42</v>
      </c>
      <c r="N56" s="9">
        <v>2798761.42</v>
      </c>
      <c r="O56" s="9">
        <v>2798761.42</v>
      </c>
      <c r="P56" s="9">
        <v>2798761.42</v>
      </c>
      <c r="Q56" s="9">
        <v>2798761.38</v>
      </c>
      <c r="R56" s="1">
        <f t="shared" si="1"/>
        <v>8396284.2599999998</v>
      </c>
      <c r="S56" s="1">
        <f t="shared" si="2"/>
        <v>16792568.52</v>
      </c>
      <c r="T56" s="1">
        <f t="shared" si="3"/>
        <v>25188852.780000001</v>
      </c>
      <c r="U56" s="1">
        <f t="shared" si="4"/>
        <v>33585137</v>
      </c>
    </row>
    <row r="57" spans="1:21">
      <c r="A57" s="15" t="s">
        <v>559</v>
      </c>
      <c r="B57" s="6" t="s">
        <v>159</v>
      </c>
      <c r="C57" s="7" t="s">
        <v>160</v>
      </c>
      <c r="D57" s="7" t="s">
        <v>160</v>
      </c>
      <c r="E57" s="8">
        <f t="shared" si="0"/>
        <v>4845688</v>
      </c>
      <c r="F57" s="9">
        <v>403807.33</v>
      </c>
      <c r="G57" s="9">
        <v>403807.33</v>
      </c>
      <c r="H57" s="9">
        <v>403807.33</v>
      </c>
      <c r="I57" s="9">
        <v>403807.33</v>
      </c>
      <c r="J57" s="9">
        <v>403807.33</v>
      </c>
      <c r="K57" s="9">
        <v>403807.33</v>
      </c>
      <c r="L57" s="9">
        <v>403807.33</v>
      </c>
      <c r="M57" s="9">
        <v>403807.33</v>
      </c>
      <c r="N57" s="9">
        <v>403807.33</v>
      </c>
      <c r="O57" s="9">
        <v>403807.33</v>
      </c>
      <c r="P57" s="9">
        <v>403807.33</v>
      </c>
      <c r="Q57" s="9">
        <v>403807.37</v>
      </c>
      <c r="R57" s="1">
        <f t="shared" si="1"/>
        <v>1211421.99</v>
      </c>
      <c r="S57" s="1">
        <f t="shared" si="2"/>
        <v>2422843.98</v>
      </c>
      <c r="T57" s="1">
        <f t="shared" si="3"/>
        <v>3634265.9699999997</v>
      </c>
      <c r="U57" s="1">
        <f t="shared" si="4"/>
        <v>4845688</v>
      </c>
    </row>
    <row r="58" spans="1:21" ht="22.5">
      <c r="A58" s="15" t="s">
        <v>560</v>
      </c>
      <c r="B58" s="6" t="s">
        <v>161</v>
      </c>
      <c r="C58" s="7" t="s">
        <v>162</v>
      </c>
      <c r="D58" s="7" t="s">
        <v>162</v>
      </c>
      <c r="E58" s="8">
        <f t="shared" si="0"/>
        <v>1255760</v>
      </c>
      <c r="F58" s="9">
        <v>104646.67</v>
      </c>
      <c r="G58" s="9">
        <v>104646.67</v>
      </c>
      <c r="H58" s="9">
        <v>104646.67</v>
      </c>
      <c r="I58" s="9">
        <v>104646.67</v>
      </c>
      <c r="J58" s="9">
        <v>104646.67</v>
      </c>
      <c r="K58" s="9">
        <v>104646.67</v>
      </c>
      <c r="L58" s="9">
        <v>104646.67</v>
      </c>
      <c r="M58" s="9">
        <v>104646.67</v>
      </c>
      <c r="N58" s="9">
        <v>104646.67</v>
      </c>
      <c r="O58" s="9">
        <v>104646.67</v>
      </c>
      <c r="P58" s="9">
        <v>104646.67</v>
      </c>
      <c r="Q58" s="9">
        <v>104646.63</v>
      </c>
      <c r="R58" s="1">
        <f t="shared" si="1"/>
        <v>313940.01</v>
      </c>
      <c r="S58" s="1">
        <f t="shared" si="2"/>
        <v>627880.02</v>
      </c>
      <c r="T58" s="1">
        <f t="shared" si="3"/>
        <v>941820.03</v>
      </c>
      <c r="U58" s="1">
        <f t="shared" si="4"/>
        <v>1255760</v>
      </c>
    </row>
    <row r="59" spans="1:21">
      <c r="A59" s="15" t="s">
        <v>561</v>
      </c>
      <c r="B59" s="6" t="s">
        <v>163</v>
      </c>
      <c r="C59" s="7" t="s">
        <v>164</v>
      </c>
      <c r="D59" s="7" t="s">
        <v>164</v>
      </c>
      <c r="E59" s="8">
        <f t="shared" si="0"/>
        <v>6376056</v>
      </c>
      <c r="F59" s="9">
        <v>531338</v>
      </c>
      <c r="G59" s="9">
        <v>531338</v>
      </c>
      <c r="H59" s="9">
        <v>531338</v>
      </c>
      <c r="I59" s="9">
        <v>531338</v>
      </c>
      <c r="J59" s="9">
        <v>531338</v>
      </c>
      <c r="K59" s="9">
        <v>531338</v>
      </c>
      <c r="L59" s="9">
        <v>531338</v>
      </c>
      <c r="M59" s="9">
        <v>531338</v>
      </c>
      <c r="N59" s="9">
        <v>531338</v>
      </c>
      <c r="O59" s="9">
        <v>531338</v>
      </c>
      <c r="P59" s="9">
        <v>531338</v>
      </c>
      <c r="Q59" s="9">
        <v>531338</v>
      </c>
      <c r="R59" s="1">
        <f t="shared" si="1"/>
        <v>1594014</v>
      </c>
      <c r="S59" s="1">
        <f t="shared" si="2"/>
        <v>3188028</v>
      </c>
      <c r="T59" s="1">
        <f t="shared" si="3"/>
        <v>4782042</v>
      </c>
      <c r="U59" s="1">
        <f t="shared" si="4"/>
        <v>6376056</v>
      </c>
    </row>
    <row r="60" spans="1:21">
      <c r="A60" s="15" t="s">
        <v>562</v>
      </c>
      <c r="B60" s="6" t="s">
        <v>165</v>
      </c>
      <c r="C60" s="7" t="s">
        <v>166</v>
      </c>
      <c r="D60" s="7" t="s">
        <v>166</v>
      </c>
      <c r="E60" s="8">
        <f t="shared" si="0"/>
        <v>20025411</v>
      </c>
      <c r="F60" s="9">
        <v>1668784.25</v>
      </c>
      <c r="G60" s="9">
        <v>1668784.25</v>
      </c>
      <c r="H60" s="9">
        <v>1668784.25</v>
      </c>
      <c r="I60" s="9">
        <v>1668784.25</v>
      </c>
      <c r="J60" s="9">
        <v>1668784.25</v>
      </c>
      <c r="K60" s="9">
        <v>1668784.25</v>
      </c>
      <c r="L60" s="9">
        <v>1668784.25</v>
      </c>
      <c r="M60" s="9">
        <v>1668784.25</v>
      </c>
      <c r="N60" s="9">
        <v>1668784.25</v>
      </c>
      <c r="O60" s="9">
        <v>1668784.25</v>
      </c>
      <c r="P60" s="9">
        <v>1668784.25</v>
      </c>
      <c r="Q60" s="9">
        <v>1668784.25</v>
      </c>
      <c r="R60" s="1">
        <f t="shared" si="1"/>
        <v>5006352.75</v>
      </c>
      <c r="S60" s="1">
        <f t="shared" si="2"/>
        <v>10012705.5</v>
      </c>
      <c r="T60" s="1">
        <f t="shared" si="3"/>
        <v>15019058.25</v>
      </c>
      <c r="U60" s="1">
        <f t="shared" si="4"/>
        <v>20025411</v>
      </c>
    </row>
    <row r="61" spans="1:21">
      <c r="A61" s="15" t="s">
        <v>563</v>
      </c>
      <c r="B61" s="6" t="s">
        <v>167</v>
      </c>
      <c r="C61" s="7" t="s">
        <v>168</v>
      </c>
      <c r="D61" s="7" t="s">
        <v>168</v>
      </c>
      <c r="E61" s="8">
        <f t="shared" si="0"/>
        <v>2713662</v>
      </c>
      <c r="F61" s="9">
        <v>226138.5</v>
      </c>
      <c r="G61" s="9">
        <v>226138.5</v>
      </c>
      <c r="H61" s="9">
        <v>226138.5</v>
      </c>
      <c r="I61" s="9">
        <v>226138.5</v>
      </c>
      <c r="J61" s="9">
        <v>226138.5</v>
      </c>
      <c r="K61" s="9">
        <v>226138.5</v>
      </c>
      <c r="L61" s="9">
        <v>226138.5</v>
      </c>
      <c r="M61" s="9">
        <v>226138.5</v>
      </c>
      <c r="N61" s="9">
        <v>226138.5</v>
      </c>
      <c r="O61" s="9">
        <v>226138.5</v>
      </c>
      <c r="P61" s="9">
        <v>226138.5</v>
      </c>
      <c r="Q61" s="9">
        <v>226138.5</v>
      </c>
      <c r="R61" s="1">
        <f t="shared" si="1"/>
        <v>678415.5</v>
      </c>
      <c r="S61" s="1">
        <f t="shared" si="2"/>
        <v>1356831</v>
      </c>
      <c r="T61" s="1">
        <f t="shared" si="3"/>
        <v>2035246.5</v>
      </c>
      <c r="U61" s="1">
        <f t="shared" si="4"/>
        <v>2713662</v>
      </c>
    </row>
    <row r="62" spans="1:21" ht="22.5">
      <c r="A62" s="15" t="s">
        <v>564</v>
      </c>
      <c r="B62" s="6" t="s">
        <v>169</v>
      </c>
      <c r="C62" s="7" t="s">
        <v>170</v>
      </c>
      <c r="D62" s="7" t="s">
        <v>170</v>
      </c>
      <c r="E62" s="8">
        <f t="shared" si="0"/>
        <v>7610838</v>
      </c>
      <c r="F62" s="9">
        <v>634236.5</v>
      </c>
      <c r="G62" s="9">
        <v>634236.5</v>
      </c>
      <c r="H62" s="9">
        <v>634236.5</v>
      </c>
      <c r="I62" s="9">
        <v>634236.5</v>
      </c>
      <c r="J62" s="9">
        <v>634236.5</v>
      </c>
      <c r="K62" s="9">
        <v>634236.5</v>
      </c>
      <c r="L62" s="9">
        <v>634236.5</v>
      </c>
      <c r="M62" s="9">
        <v>634236.5</v>
      </c>
      <c r="N62" s="9">
        <v>634236.5</v>
      </c>
      <c r="O62" s="9">
        <v>634236.5</v>
      </c>
      <c r="P62" s="9">
        <v>634236.5</v>
      </c>
      <c r="Q62" s="9">
        <v>634236.5</v>
      </c>
      <c r="R62" s="1">
        <f t="shared" si="1"/>
        <v>1902709.5</v>
      </c>
      <c r="S62" s="1">
        <f t="shared" si="2"/>
        <v>3805419</v>
      </c>
      <c r="T62" s="1">
        <f t="shared" si="3"/>
        <v>5708128.5</v>
      </c>
      <c r="U62" s="1">
        <f t="shared" si="4"/>
        <v>7610838</v>
      </c>
    </row>
    <row r="63" spans="1:21" ht="22.5">
      <c r="A63" s="15" t="s">
        <v>565</v>
      </c>
      <c r="B63" s="6" t="s">
        <v>171</v>
      </c>
      <c r="C63" s="7" t="s">
        <v>172</v>
      </c>
      <c r="D63" s="7" t="s">
        <v>172</v>
      </c>
      <c r="E63" s="8">
        <f t="shared" si="0"/>
        <v>13788566</v>
      </c>
      <c r="F63" s="9">
        <v>1149047.17</v>
      </c>
      <c r="G63" s="9">
        <v>1149047.17</v>
      </c>
      <c r="H63" s="9">
        <v>1149047.17</v>
      </c>
      <c r="I63" s="9">
        <v>1149047.17</v>
      </c>
      <c r="J63" s="9">
        <v>1149047.17</v>
      </c>
      <c r="K63" s="9">
        <v>1149047.17</v>
      </c>
      <c r="L63" s="9">
        <v>1149047.17</v>
      </c>
      <c r="M63" s="9">
        <v>1149047.17</v>
      </c>
      <c r="N63" s="9">
        <v>1149047.17</v>
      </c>
      <c r="O63" s="9">
        <v>1149047.17</v>
      </c>
      <c r="P63" s="9">
        <v>1149047.17</v>
      </c>
      <c r="Q63" s="9">
        <v>1149047.1299999999</v>
      </c>
      <c r="R63" s="1">
        <f t="shared" si="1"/>
        <v>3447141.51</v>
      </c>
      <c r="S63" s="1">
        <f t="shared" si="2"/>
        <v>6894283.0199999996</v>
      </c>
      <c r="T63" s="1">
        <f t="shared" si="3"/>
        <v>10341424.529999999</v>
      </c>
      <c r="U63" s="1">
        <f t="shared" si="4"/>
        <v>13788566</v>
      </c>
    </row>
    <row r="64" spans="1:21">
      <c r="A64" s="15" t="s">
        <v>566</v>
      </c>
      <c r="B64" s="6" t="s">
        <v>173</v>
      </c>
      <c r="C64" s="7" t="s">
        <v>174</v>
      </c>
      <c r="D64" s="7" t="s">
        <v>174</v>
      </c>
      <c r="E64" s="8">
        <f t="shared" si="0"/>
        <v>4713151</v>
      </c>
      <c r="F64" s="9">
        <v>392762.58</v>
      </c>
      <c r="G64" s="9">
        <v>392762.58</v>
      </c>
      <c r="H64" s="9">
        <v>392762.58</v>
      </c>
      <c r="I64" s="9">
        <v>392762.58</v>
      </c>
      <c r="J64" s="9">
        <v>392762.58</v>
      </c>
      <c r="K64" s="9">
        <v>392762.58</v>
      </c>
      <c r="L64" s="9">
        <v>392762.58</v>
      </c>
      <c r="M64" s="9">
        <v>392762.58</v>
      </c>
      <c r="N64" s="9">
        <v>392762.58</v>
      </c>
      <c r="O64" s="9">
        <v>392762.58</v>
      </c>
      <c r="P64" s="9">
        <v>392762.58</v>
      </c>
      <c r="Q64" s="9">
        <v>392762.62</v>
      </c>
      <c r="R64" s="1">
        <f t="shared" si="1"/>
        <v>1178287.74</v>
      </c>
      <c r="S64" s="1">
        <f t="shared" si="2"/>
        <v>2356575.48</v>
      </c>
      <c r="T64" s="1">
        <f t="shared" si="3"/>
        <v>3534863.2199999997</v>
      </c>
      <c r="U64" s="1">
        <f t="shared" si="4"/>
        <v>4713151</v>
      </c>
    </row>
    <row r="65" spans="1:21">
      <c r="A65" s="15" t="s">
        <v>567</v>
      </c>
      <c r="B65" s="6" t="s">
        <v>175</v>
      </c>
      <c r="C65" s="7" t="s">
        <v>176</v>
      </c>
      <c r="D65" s="7" t="s">
        <v>176</v>
      </c>
      <c r="E65" s="8">
        <f t="shared" si="0"/>
        <v>14079384</v>
      </c>
      <c r="F65" s="9">
        <v>1173282</v>
      </c>
      <c r="G65" s="9">
        <v>1173282</v>
      </c>
      <c r="H65" s="9">
        <v>1173282</v>
      </c>
      <c r="I65" s="9">
        <v>1173282</v>
      </c>
      <c r="J65" s="9">
        <v>1173282</v>
      </c>
      <c r="K65" s="9">
        <v>1173282</v>
      </c>
      <c r="L65" s="9">
        <v>1173282</v>
      </c>
      <c r="M65" s="9">
        <v>1173282</v>
      </c>
      <c r="N65" s="9">
        <v>1173282</v>
      </c>
      <c r="O65" s="9">
        <v>1173282</v>
      </c>
      <c r="P65" s="9">
        <v>1173282</v>
      </c>
      <c r="Q65" s="9">
        <v>1173282</v>
      </c>
      <c r="R65" s="1">
        <f t="shared" si="1"/>
        <v>3519846</v>
      </c>
      <c r="S65" s="1">
        <f t="shared" si="2"/>
        <v>7039692</v>
      </c>
      <c r="T65" s="1">
        <f t="shared" si="3"/>
        <v>10559538</v>
      </c>
      <c r="U65" s="1">
        <f t="shared" si="4"/>
        <v>14079384</v>
      </c>
    </row>
    <row r="66" spans="1:21" ht="22.5">
      <c r="A66" s="15" t="s">
        <v>568</v>
      </c>
      <c r="B66" s="6" t="s">
        <v>177</v>
      </c>
      <c r="C66" s="7" t="s">
        <v>178</v>
      </c>
      <c r="D66" s="7" t="s">
        <v>178</v>
      </c>
      <c r="E66" s="8">
        <f t="shared" si="0"/>
        <v>16995187</v>
      </c>
      <c r="F66" s="9">
        <v>1416265.58</v>
      </c>
      <c r="G66" s="9">
        <v>1416265.58</v>
      </c>
      <c r="H66" s="9">
        <v>1416265.58</v>
      </c>
      <c r="I66" s="9">
        <v>1416265.58</v>
      </c>
      <c r="J66" s="9">
        <v>1416265.58</v>
      </c>
      <c r="K66" s="9">
        <v>1416265.58</v>
      </c>
      <c r="L66" s="9">
        <v>1416265.58</v>
      </c>
      <c r="M66" s="9">
        <v>1416265.58</v>
      </c>
      <c r="N66" s="9">
        <v>1416265.58</v>
      </c>
      <c r="O66" s="9">
        <v>1416265.58</v>
      </c>
      <c r="P66" s="9">
        <v>1416265.58</v>
      </c>
      <c r="Q66" s="9">
        <v>1416265.62</v>
      </c>
      <c r="R66" s="1">
        <f t="shared" si="1"/>
        <v>4248796.74</v>
      </c>
      <c r="S66" s="1">
        <f t="shared" si="2"/>
        <v>8497593.4800000004</v>
      </c>
      <c r="T66" s="1">
        <f t="shared" si="3"/>
        <v>12746390.220000001</v>
      </c>
      <c r="U66" s="1">
        <f t="shared" si="4"/>
        <v>16995187</v>
      </c>
    </row>
    <row r="67" spans="1:21" ht="33.75">
      <c r="A67" s="15" t="s">
        <v>569</v>
      </c>
      <c r="B67" s="6" t="s">
        <v>179</v>
      </c>
      <c r="C67" s="7" t="s">
        <v>180</v>
      </c>
      <c r="D67" s="7" t="s">
        <v>180</v>
      </c>
      <c r="E67" s="8">
        <f t="shared" si="0"/>
        <v>21638733</v>
      </c>
      <c r="F67" s="9">
        <v>1803227.75</v>
      </c>
      <c r="G67" s="9">
        <v>1803227.75</v>
      </c>
      <c r="H67" s="9">
        <v>1803227.75</v>
      </c>
      <c r="I67" s="9">
        <v>1803227.75</v>
      </c>
      <c r="J67" s="9">
        <v>1803227.75</v>
      </c>
      <c r="K67" s="9">
        <v>1803227.75</v>
      </c>
      <c r="L67" s="9">
        <v>1803227.75</v>
      </c>
      <c r="M67" s="9">
        <v>1803227.75</v>
      </c>
      <c r="N67" s="9">
        <v>1803227.75</v>
      </c>
      <c r="O67" s="9">
        <v>1803227.75</v>
      </c>
      <c r="P67" s="9">
        <v>1803227.75</v>
      </c>
      <c r="Q67" s="9">
        <v>1803227.75</v>
      </c>
      <c r="R67" s="1">
        <f t="shared" si="1"/>
        <v>5409683.25</v>
      </c>
      <c r="S67" s="1">
        <f t="shared" si="2"/>
        <v>10819366.5</v>
      </c>
      <c r="T67" s="1">
        <f t="shared" si="3"/>
        <v>16229049.75</v>
      </c>
      <c r="U67" s="1">
        <f t="shared" si="4"/>
        <v>21638733</v>
      </c>
    </row>
    <row r="68" spans="1:21">
      <c r="A68" s="15" t="s">
        <v>570</v>
      </c>
      <c r="B68" s="6" t="s">
        <v>181</v>
      </c>
      <c r="C68" s="7" t="s">
        <v>182</v>
      </c>
      <c r="D68" s="7" t="s">
        <v>182</v>
      </c>
      <c r="E68" s="8">
        <f t="shared" ref="E68:E131" si="5">SUM(F68:Q68)</f>
        <v>6151030</v>
      </c>
      <c r="F68" s="9">
        <v>512585.83</v>
      </c>
      <c r="G68" s="9">
        <v>512585.83</v>
      </c>
      <c r="H68" s="9">
        <v>512585.83</v>
      </c>
      <c r="I68" s="9">
        <v>512585.83</v>
      </c>
      <c r="J68" s="9">
        <v>512585.83</v>
      </c>
      <c r="K68" s="9">
        <v>512585.83</v>
      </c>
      <c r="L68" s="9">
        <v>512585.83</v>
      </c>
      <c r="M68" s="9">
        <v>512585.83</v>
      </c>
      <c r="N68" s="9">
        <v>512585.83</v>
      </c>
      <c r="O68" s="9">
        <v>512585.83</v>
      </c>
      <c r="P68" s="9">
        <v>512585.83</v>
      </c>
      <c r="Q68" s="9">
        <v>512585.87</v>
      </c>
      <c r="R68" s="1">
        <f t="shared" ref="R68:R131" si="6">SUM(F68:H68)</f>
        <v>1537757.49</v>
      </c>
      <c r="S68" s="1">
        <f t="shared" ref="S68:S131" si="7">SUM(I68:K68)+R68</f>
        <v>3075514.98</v>
      </c>
      <c r="T68" s="1">
        <f t="shared" ref="T68:T131" si="8">SUM(L68:N68)+S68</f>
        <v>4613272.47</v>
      </c>
      <c r="U68" s="1">
        <f t="shared" ref="U68:U131" si="9">SUM(O68:Q68)+T68</f>
        <v>6151030</v>
      </c>
    </row>
    <row r="69" spans="1:21" ht="22.5">
      <c r="A69" s="15" t="s">
        <v>571</v>
      </c>
      <c r="B69" s="6" t="s">
        <v>183</v>
      </c>
      <c r="C69" s="7" t="s">
        <v>184</v>
      </c>
      <c r="D69" s="7" t="s">
        <v>184</v>
      </c>
      <c r="E69" s="8">
        <f t="shared" si="5"/>
        <v>17910547</v>
      </c>
      <c r="F69" s="9">
        <v>1492545.58</v>
      </c>
      <c r="G69" s="9">
        <v>1492545.58</v>
      </c>
      <c r="H69" s="9">
        <v>1492545.58</v>
      </c>
      <c r="I69" s="9">
        <v>1492545.58</v>
      </c>
      <c r="J69" s="9">
        <v>1492545.58</v>
      </c>
      <c r="K69" s="9">
        <v>1492545.58</v>
      </c>
      <c r="L69" s="9">
        <v>1492545.58</v>
      </c>
      <c r="M69" s="9">
        <v>1492545.58</v>
      </c>
      <c r="N69" s="9">
        <v>1492545.58</v>
      </c>
      <c r="O69" s="9">
        <v>1492545.58</v>
      </c>
      <c r="P69" s="9">
        <v>1492545.58</v>
      </c>
      <c r="Q69" s="9">
        <v>1492545.62</v>
      </c>
      <c r="R69" s="1">
        <f t="shared" si="6"/>
        <v>4477636.74</v>
      </c>
      <c r="S69" s="1">
        <f t="shared" si="7"/>
        <v>8955273.4800000004</v>
      </c>
      <c r="T69" s="1">
        <f t="shared" si="8"/>
        <v>13432910.220000001</v>
      </c>
      <c r="U69" s="1">
        <f t="shared" si="9"/>
        <v>17910547</v>
      </c>
    </row>
    <row r="70" spans="1:21" ht="22.5">
      <c r="A70" s="15" t="s">
        <v>572</v>
      </c>
      <c r="B70" s="6" t="s">
        <v>185</v>
      </c>
      <c r="C70" s="7" t="s">
        <v>186</v>
      </c>
      <c r="D70" s="7" t="s">
        <v>186</v>
      </c>
      <c r="E70" s="8">
        <f t="shared" si="5"/>
        <v>6684990</v>
      </c>
      <c r="F70" s="9">
        <v>557082.5</v>
      </c>
      <c r="G70" s="9">
        <v>557082.5</v>
      </c>
      <c r="H70" s="9">
        <v>557082.5</v>
      </c>
      <c r="I70" s="9">
        <v>557082.5</v>
      </c>
      <c r="J70" s="9">
        <v>557082.5</v>
      </c>
      <c r="K70" s="9">
        <v>557082.5</v>
      </c>
      <c r="L70" s="9">
        <v>557082.5</v>
      </c>
      <c r="M70" s="9">
        <v>557082.5</v>
      </c>
      <c r="N70" s="9">
        <v>557082.5</v>
      </c>
      <c r="O70" s="9">
        <v>557082.5</v>
      </c>
      <c r="P70" s="9">
        <v>557082.5</v>
      </c>
      <c r="Q70" s="9">
        <v>557082.5</v>
      </c>
      <c r="R70" s="1">
        <f t="shared" si="6"/>
        <v>1671247.5</v>
      </c>
      <c r="S70" s="1">
        <f t="shared" si="7"/>
        <v>3342495</v>
      </c>
      <c r="T70" s="1">
        <f t="shared" si="8"/>
        <v>5013742.5</v>
      </c>
      <c r="U70" s="1">
        <f t="shared" si="9"/>
        <v>6684990</v>
      </c>
    </row>
    <row r="71" spans="1:21" ht="22.5">
      <c r="A71" s="15" t="s">
        <v>573</v>
      </c>
      <c r="B71" s="6" t="s">
        <v>187</v>
      </c>
      <c r="C71" s="7" t="s">
        <v>188</v>
      </c>
      <c r="D71" s="7" t="s">
        <v>188</v>
      </c>
      <c r="E71" s="8">
        <f t="shared" si="5"/>
        <v>27873671.000000004</v>
      </c>
      <c r="F71" s="9">
        <v>2322805.92</v>
      </c>
      <c r="G71" s="9">
        <v>2322805.92</v>
      </c>
      <c r="H71" s="9">
        <v>2322805.92</v>
      </c>
      <c r="I71" s="9">
        <v>2322805.92</v>
      </c>
      <c r="J71" s="9">
        <v>2322805.92</v>
      </c>
      <c r="K71" s="9">
        <v>2322805.92</v>
      </c>
      <c r="L71" s="9">
        <v>2322805.92</v>
      </c>
      <c r="M71" s="9">
        <v>2322805.92</v>
      </c>
      <c r="N71" s="9">
        <v>2322805.92</v>
      </c>
      <c r="O71" s="9">
        <v>2322805.92</v>
      </c>
      <c r="P71" s="9">
        <v>2322805.92</v>
      </c>
      <c r="Q71" s="9">
        <v>2322805.88</v>
      </c>
      <c r="R71" s="1">
        <f t="shared" si="6"/>
        <v>6968417.7599999998</v>
      </c>
      <c r="S71" s="1">
        <f t="shared" si="7"/>
        <v>13936835.52</v>
      </c>
      <c r="T71" s="1">
        <f t="shared" si="8"/>
        <v>20905253.280000001</v>
      </c>
      <c r="U71" s="1">
        <f t="shared" si="9"/>
        <v>27873671</v>
      </c>
    </row>
    <row r="72" spans="1:21" ht="22.5">
      <c r="A72" s="15" t="s">
        <v>574</v>
      </c>
      <c r="B72" s="6" t="s">
        <v>189</v>
      </c>
      <c r="C72" s="7" t="s">
        <v>190</v>
      </c>
      <c r="D72" s="7" t="s">
        <v>190</v>
      </c>
      <c r="E72" s="8">
        <f t="shared" si="5"/>
        <v>5826840</v>
      </c>
      <c r="F72" s="9">
        <v>485570</v>
      </c>
      <c r="G72" s="9">
        <v>485570</v>
      </c>
      <c r="H72" s="9">
        <v>485570</v>
      </c>
      <c r="I72" s="9">
        <v>485570</v>
      </c>
      <c r="J72" s="9">
        <v>485570</v>
      </c>
      <c r="K72" s="9">
        <v>485570</v>
      </c>
      <c r="L72" s="9">
        <v>485570</v>
      </c>
      <c r="M72" s="9">
        <v>485570</v>
      </c>
      <c r="N72" s="9">
        <v>485570</v>
      </c>
      <c r="O72" s="9">
        <v>485570</v>
      </c>
      <c r="P72" s="9">
        <v>485570</v>
      </c>
      <c r="Q72" s="9">
        <v>485570</v>
      </c>
      <c r="R72" s="1">
        <f t="shared" si="6"/>
        <v>1456710</v>
      </c>
      <c r="S72" s="1">
        <f t="shared" si="7"/>
        <v>2913420</v>
      </c>
      <c r="T72" s="1">
        <f t="shared" si="8"/>
        <v>4370130</v>
      </c>
      <c r="U72" s="1">
        <f t="shared" si="9"/>
        <v>5826840</v>
      </c>
    </row>
    <row r="73" spans="1:21" ht="22.5">
      <c r="A73" s="15" t="s">
        <v>575</v>
      </c>
      <c r="B73" s="6" t="s">
        <v>191</v>
      </c>
      <c r="C73" s="7" t="s">
        <v>192</v>
      </c>
      <c r="D73" s="7" t="s">
        <v>192</v>
      </c>
      <c r="E73" s="8">
        <f t="shared" si="5"/>
        <v>99112530</v>
      </c>
      <c r="F73" s="9">
        <v>8259377.5</v>
      </c>
      <c r="G73" s="9">
        <v>8259377.5</v>
      </c>
      <c r="H73" s="9">
        <v>8259377.5</v>
      </c>
      <c r="I73" s="9">
        <v>8259377.5</v>
      </c>
      <c r="J73" s="9">
        <v>8259377.5</v>
      </c>
      <c r="K73" s="9">
        <v>8259377.5</v>
      </c>
      <c r="L73" s="9">
        <v>8259377.5</v>
      </c>
      <c r="M73" s="9">
        <v>8259377.5</v>
      </c>
      <c r="N73" s="9">
        <v>8259377.5</v>
      </c>
      <c r="O73" s="9">
        <v>8259377.5</v>
      </c>
      <c r="P73" s="9">
        <v>8259377.5</v>
      </c>
      <c r="Q73" s="9">
        <v>8259377.5</v>
      </c>
      <c r="R73" s="1">
        <f t="shared" si="6"/>
        <v>24778132.5</v>
      </c>
      <c r="S73" s="1">
        <f t="shared" si="7"/>
        <v>49556265</v>
      </c>
      <c r="T73" s="1">
        <f t="shared" si="8"/>
        <v>74334397.5</v>
      </c>
      <c r="U73" s="1">
        <f t="shared" si="9"/>
        <v>99112530</v>
      </c>
    </row>
    <row r="74" spans="1:21">
      <c r="A74" s="15" t="s">
        <v>576</v>
      </c>
      <c r="B74" s="6" t="s">
        <v>193</v>
      </c>
      <c r="C74" s="7" t="s">
        <v>194</v>
      </c>
      <c r="D74" s="7" t="s">
        <v>194</v>
      </c>
      <c r="E74" s="8">
        <f t="shared" si="5"/>
        <v>16287690</v>
      </c>
      <c r="F74" s="9">
        <v>1357307.5</v>
      </c>
      <c r="G74" s="9">
        <v>1357307.5</v>
      </c>
      <c r="H74" s="9">
        <v>1357307.5</v>
      </c>
      <c r="I74" s="9">
        <v>1357307.5</v>
      </c>
      <c r="J74" s="9">
        <v>1357307.5</v>
      </c>
      <c r="K74" s="9">
        <v>1357307.5</v>
      </c>
      <c r="L74" s="9">
        <v>1357307.5</v>
      </c>
      <c r="M74" s="9">
        <v>1357307.5</v>
      </c>
      <c r="N74" s="9">
        <v>1357307.5</v>
      </c>
      <c r="O74" s="9">
        <v>1357307.5</v>
      </c>
      <c r="P74" s="9">
        <v>1357307.5</v>
      </c>
      <c r="Q74" s="9">
        <v>1357307.5</v>
      </c>
      <c r="R74" s="1">
        <f t="shared" si="6"/>
        <v>4071922.5</v>
      </c>
      <c r="S74" s="1">
        <f t="shared" si="7"/>
        <v>8143845</v>
      </c>
      <c r="T74" s="1">
        <f t="shared" si="8"/>
        <v>12215767.5</v>
      </c>
      <c r="U74" s="1">
        <f t="shared" si="9"/>
        <v>16287690</v>
      </c>
    </row>
    <row r="75" spans="1:21" ht="22.5">
      <c r="A75" s="15" t="s">
        <v>577</v>
      </c>
      <c r="B75" s="6" t="s">
        <v>195</v>
      </c>
      <c r="C75" s="7" t="s">
        <v>196</v>
      </c>
      <c r="D75" s="7" t="s">
        <v>196</v>
      </c>
      <c r="E75" s="8">
        <f t="shared" si="5"/>
        <v>9306162</v>
      </c>
      <c r="F75" s="9">
        <v>775513.5</v>
      </c>
      <c r="G75" s="9">
        <v>775513.5</v>
      </c>
      <c r="H75" s="9">
        <v>775513.5</v>
      </c>
      <c r="I75" s="9">
        <v>775513.5</v>
      </c>
      <c r="J75" s="9">
        <v>775513.5</v>
      </c>
      <c r="K75" s="9">
        <v>775513.5</v>
      </c>
      <c r="L75" s="9">
        <v>775513.5</v>
      </c>
      <c r="M75" s="9">
        <v>775513.5</v>
      </c>
      <c r="N75" s="9">
        <v>775513.5</v>
      </c>
      <c r="O75" s="9">
        <v>775513.5</v>
      </c>
      <c r="P75" s="9">
        <v>775513.5</v>
      </c>
      <c r="Q75" s="9">
        <v>775513.5</v>
      </c>
      <c r="R75" s="1">
        <f t="shared" si="6"/>
        <v>2326540.5</v>
      </c>
      <c r="S75" s="1">
        <f t="shared" si="7"/>
        <v>4653081</v>
      </c>
      <c r="T75" s="1">
        <f t="shared" si="8"/>
        <v>6979621.5</v>
      </c>
      <c r="U75" s="1">
        <f t="shared" si="9"/>
        <v>9306162</v>
      </c>
    </row>
    <row r="76" spans="1:21">
      <c r="A76" s="15" t="s">
        <v>578</v>
      </c>
      <c r="B76" s="6" t="s">
        <v>197</v>
      </c>
      <c r="C76" s="7" t="s">
        <v>198</v>
      </c>
      <c r="D76" s="7" t="s">
        <v>198</v>
      </c>
      <c r="E76" s="8">
        <f t="shared" si="5"/>
        <v>86572096</v>
      </c>
      <c r="F76" s="9">
        <v>7214341.3300000001</v>
      </c>
      <c r="G76" s="9">
        <v>7214341.3300000001</v>
      </c>
      <c r="H76" s="9">
        <v>7214341.3300000001</v>
      </c>
      <c r="I76" s="9">
        <v>7214341.3300000001</v>
      </c>
      <c r="J76" s="9">
        <v>7214341.3300000001</v>
      </c>
      <c r="K76" s="9">
        <v>7214341.3300000001</v>
      </c>
      <c r="L76" s="9">
        <v>7214341.3300000001</v>
      </c>
      <c r="M76" s="9">
        <v>7214341.3300000001</v>
      </c>
      <c r="N76" s="9">
        <v>7214341.3300000001</v>
      </c>
      <c r="O76" s="9">
        <v>7214341.3300000001</v>
      </c>
      <c r="P76" s="9">
        <v>7214341.3300000001</v>
      </c>
      <c r="Q76" s="9">
        <v>7214341.3700000001</v>
      </c>
      <c r="R76" s="1">
        <f t="shared" si="6"/>
        <v>21643023.990000002</v>
      </c>
      <c r="S76" s="1">
        <f t="shared" si="7"/>
        <v>43286047.980000004</v>
      </c>
      <c r="T76" s="1">
        <f t="shared" si="8"/>
        <v>64929071.970000006</v>
      </c>
      <c r="U76" s="1">
        <f t="shared" si="9"/>
        <v>86572096</v>
      </c>
    </row>
    <row r="77" spans="1:21">
      <c r="A77" s="15" t="s">
        <v>579</v>
      </c>
      <c r="B77" s="6" t="s">
        <v>199</v>
      </c>
      <c r="C77" s="7" t="s">
        <v>200</v>
      </c>
      <c r="D77" s="7" t="s">
        <v>200</v>
      </c>
      <c r="E77" s="8">
        <f t="shared" si="5"/>
        <v>12471782.000000002</v>
      </c>
      <c r="F77" s="9">
        <v>1039315.17</v>
      </c>
      <c r="G77" s="9">
        <v>1039315.17</v>
      </c>
      <c r="H77" s="9">
        <v>1039315.17</v>
      </c>
      <c r="I77" s="9">
        <v>1039315.17</v>
      </c>
      <c r="J77" s="9">
        <v>1039315.17</v>
      </c>
      <c r="K77" s="9">
        <v>1039315.17</v>
      </c>
      <c r="L77" s="9">
        <v>1039315.17</v>
      </c>
      <c r="M77" s="9">
        <v>1039315.17</v>
      </c>
      <c r="N77" s="9">
        <v>1039315.17</v>
      </c>
      <c r="O77" s="9">
        <v>1039315.17</v>
      </c>
      <c r="P77" s="9">
        <v>1039315.17</v>
      </c>
      <c r="Q77" s="9">
        <v>1039315.13</v>
      </c>
      <c r="R77" s="1">
        <f t="shared" si="6"/>
        <v>3117945.5100000002</v>
      </c>
      <c r="S77" s="1">
        <f t="shared" si="7"/>
        <v>6235891.0200000005</v>
      </c>
      <c r="T77" s="1">
        <f t="shared" si="8"/>
        <v>9353836.5300000012</v>
      </c>
      <c r="U77" s="1">
        <f t="shared" si="9"/>
        <v>12471782.000000002</v>
      </c>
    </row>
    <row r="78" spans="1:21" ht="22.5">
      <c r="A78" s="15" t="s">
        <v>580</v>
      </c>
      <c r="B78" s="6" t="s">
        <v>201</v>
      </c>
      <c r="C78" s="7" t="s">
        <v>202</v>
      </c>
      <c r="D78" s="7" t="s">
        <v>202</v>
      </c>
      <c r="E78" s="8">
        <f t="shared" si="5"/>
        <v>26316605.000000004</v>
      </c>
      <c r="F78" s="9">
        <v>2193050.42</v>
      </c>
      <c r="G78" s="9">
        <v>2193050.42</v>
      </c>
      <c r="H78" s="9">
        <v>2193050.42</v>
      </c>
      <c r="I78" s="9">
        <v>2193050.42</v>
      </c>
      <c r="J78" s="9">
        <v>2193050.42</v>
      </c>
      <c r="K78" s="9">
        <v>2193050.42</v>
      </c>
      <c r="L78" s="9">
        <v>2193050.42</v>
      </c>
      <c r="M78" s="9">
        <v>2193050.42</v>
      </c>
      <c r="N78" s="9">
        <v>2193050.42</v>
      </c>
      <c r="O78" s="9">
        <v>2193050.42</v>
      </c>
      <c r="P78" s="9">
        <v>2193050.42</v>
      </c>
      <c r="Q78" s="9">
        <v>2193050.38</v>
      </c>
      <c r="R78" s="1">
        <f t="shared" si="6"/>
        <v>6579151.2599999998</v>
      </c>
      <c r="S78" s="1">
        <f t="shared" si="7"/>
        <v>13158302.52</v>
      </c>
      <c r="T78" s="1">
        <f t="shared" si="8"/>
        <v>19737453.780000001</v>
      </c>
      <c r="U78" s="1">
        <f t="shared" si="9"/>
        <v>26316605</v>
      </c>
    </row>
    <row r="79" spans="1:21" ht="22.5">
      <c r="A79" s="15" t="s">
        <v>581</v>
      </c>
      <c r="B79" s="6" t="s">
        <v>203</v>
      </c>
      <c r="C79" s="7" t="s">
        <v>204</v>
      </c>
      <c r="D79" s="7" t="s">
        <v>204</v>
      </c>
      <c r="E79" s="8">
        <f t="shared" si="5"/>
        <v>5674280</v>
      </c>
      <c r="F79" s="9">
        <v>472856.67</v>
      </c>
      <c r="G79" s="9">
        <v>472856.67</v>
      </c>
      <c r="H79" s="9">
        <v>472856.67</v>
      </c>
      <c r="I79" s="9">
        <v>472856.67</v>
      </c>
      <c r="J79" s="9">
        <v>472856.67</v>
      </c>
      <c r="K79" s="9">
        <v>472856.67</v>
      </c>
      <c r="L79" s="9">
        <v>472856.67</v>
      </c>
      <c r="M79" s="9">
        <v>472856.67</v>
      </c>
      <c r="N79" s="9">
        <v>472856.67</v>
      </c>
      <c r="O79" s="9">
        <v>472856.67</v>
      </c>
      <c r="P79" s="9">
        <v>472856.67</v>
      </c>
      <c r="Q79" s="9">
        <v>472856.63</v>
      </c>
      <c r="R79" s="1">
        <f t="shared" si="6"/>
        <v>1418570.01</v>
      </c>
      <c r="S79" s="1">
        <f t="shared" si="7"/>
        <v>2837140.02</v>
      </c>
      <c r="T79" s="1">
        <f t="shared" si="8"/>
        <v>4255710.03</v>
      </c>
      <c r="U79" s="1">
        <f t="shared" si="9"/>
        <v>5674280</v>
      </c>
    </row>
    <row r="80" spans="1:21" ht="22.5">
      <c r="A80" s="15" t="s">
        <v>582</v>
      </c>
      <c r="B80" s="6" t="s">
        <v>205</v>
      </c>
      <c r="C80" s="7" t="s">
        <v>206</v>
      </c>
      <c r="D80" s="7" t="s">
        <v>206</v>
      </c>
      <c r="E80" s="8">
        <f t="shared" si="5"/>
        <v>15187351</v>
      </c>
      <c r="F80" s="9">
        <v>1265612.58</v>
      </c>
      <c r="G80" s="9">
        <v>1265612.58</v>
      </c>
      <c r="H80" s="9">
        <v>1265612.58</v>
      </c>
      <c r="I80" s="9">
        <v>1265612.58</v>
      </c>
      <c r="J80" s="9">
        <v>1265612.58</v>
      </c>
      <c r="K80" s="9">
        <v>1265612.58</v>
      </c>
      <c r="L80" s="9">
        <v>1265612.58</v>
      </c>
      <c r="M80" s="9">
        <v>1265612.58</v>
      </c>
      <c r="N80" s="9">
        <v>1265612.58</v>
      </c>
      <c r="O80" s="9">
        <v>1265612.58</v>
      </c>
      <c r="P80" s="9">
        <v>1265612.58</v>
      </c>
      <c r="Q80" s="9">
        <v>1265612.6200000001</v>
      </c>
      <c r="R80" s="1">
        <f t="shared" si="6"/>
        <v>3796837.74</v>
      </c>
      <c r="S80" s="1">
        <f t="shared" si="7"/>
        <v>7593675.4800000004</v>
      </c>
      <c r="T80" s="1">
        <f t="shared" si="8"/>
        <v>11390513.220000001</v>
      </c>
      <c r="U80" s="1">
        <f t="shared" si="9"/>
        <v>15187351</v>
      </c>
    </row>
    <row r="81" spans="1:21">
      <c r="A81" s="15" t="s">
        <v>583</v>
      </c>
      <c r="B81" s="6" t="s">
        <v>207</v>
      </c>
      <c r="C81" s="7" t="s">
        <v>208</v>
      </c>
      <c r="D81" s="7" t="s">
        <v>208</v>
      </c>
      <c r="E81" s="8">
        <f t="shared" si="5"/>
        <v>5513138</v>
      </c>
      <c r="F81" s="9">
        <v>459428.17</v>
      </c>
      <c r="G81" s="9">
        <v>459428.17</v>
      </c>
      <c r="H81" s="9">
        <v>459428.17</v>
      </c>
      <c r="I81" s="9">
        <v>459428.17</v>
      </c>
      <c r="J81" s="9">
        <v>459428.17</v>
      </c>
      <c r="K81" s="9">
        <v>459428.17</v>
      </c>
      <c r="L81" s="9">
        <v>459428.17</v>
      </c>
      <c r="M81" s="9">
        <v>459428.17</v>
      </c>
      <c r="N81" s="9">
        <v>459428.17</v>
      </c>
      <c r="O81" s="9">
        <v>459428.17</v>
      </c>
      <c r="P81" s="9">
        <v>459428.17</v>
      </c>
      <c r="Q81" s="9">
        <v>459428.13</v>
      </c>
      <c r="R81" s="1">
        <f t="shared" si="6"/>
        <v>1378284.51</v>
      </c>
      <c r="S81" s="1">
        <f t="shared" si="7"/>
        <v>2756569.02</v>
      </c>
      <c r="T81" s="1">
        <f t="shared" si="8"/>
        <v>4134853.5300000003</v>
      </c>
      <c r="U81" s="1">
        <f t="shared" si="9"/>
        <v>5513138</v>
      </c>
    </row>
    <row r="82" spans="1:21" ht="22.5">
      <c r="A82" s="15" t="s">
        <v>584</v>
      </c>
      <c r="B82" s="6" t="s">
        <v>209</v>
      </c>
      <c r="C82" s="7" t="s">
        <v>210</v>
      </c>
      <c r="D82" s="7" t="s">
        <v>210</v>
      </c>
      <c r="E82" s="8">
        <f t="shared" si="5"/>
        <v>2510566.0000000005</v>
      </c>
      <c r="F82" s="9">
        <v>209213.83</v>
      </c>
      <c r="G82" s="9">
        <v>209213.83</v>
      </c>
      <c r="H82" s="9">
        <v>209213.83</v>
      </c>
      <c r="I82" s="9">
        <v>209213.83</v>
      </c>
      <c r="J82" s="9">
        <v>209213.83</v>
      </c>
      <c r="K82" s="9">
        <v>209213.83</v>
      </c>
      <c r="L82" s="9">
        <v>209213.83</v>
      </c>
      <c r="M82" s="9">
        <v>209213.83</v>
      </c>
      <c r="N82" s="9">
        <v>209213.83</v>
      </c>
      <c r="O82" s="9">
        <v>209213.83</v>
      </c>
      <c r="P82" s="9">
        <v>209213.83</v>
      </c>
      <c r="Q82" s="9">
        <v>209213.87</v>
      </c>
      <c r="R82" s="1">
        <f t="shared" si="6"/>
        <v>627641.49</v>
      </c>
      <c r="S82" s="1">
        <f t="shared" si="7"/>
        <v>1255282.98</v>
      </c>
      <c r="T82" s="1">
        <f t="shared" si="8"/>
        <v>1882924.47</v>
      </c>
      <c r="U82" s="1">
        <f t="shared" si="9"/>
        <v>2510566</v>
      </c>
    </row>
    <row r="83" spans="1:21" ht="22.5">
      <c r="A83" s="15" t="s">
        <v>585</v>
      </c>
      <c r="B83" s="6" t="s">
        <v>211</v>
      </c>
      <c r="C83" s="7" t="s">
        <v>212</v>
      </c>
      <c r="D83" s="7" t="s">
        <v>212</v>
      </c>
      <c r="E83" s="8">
        <f t="shared" si="5"/>
        <v>3875977.9999999995</v>
      </c>
      <c r="F83" s="9">
        <v>322998.17</v>
      </c>
      <c r="G83" s="9">
        <v>322998.17</v>
      </c>
      <c r="H83" s="9">
        <v>322998.17</v>
      </c>
      <c r="I83" s="9">
        <v>322998.17</v>
      </c>
      <c r="J83" s="9">
        <v>322998.17</v>
      </c>
      <c r="K83" s="9">
        <v>322998.17</v>
      </c>
      <c r="L83" s="9">
        <v>322998.17</v>
      </c>
      <c r="M83" s="9">
        <v>322998.17</v>
      </c>
      <c r="N83" s="9">
        <v>322998.17</v>
      </c>
      <c r="O83" s="9">
        <v>322998.17</v>
      </c>
      <c r="P83" s="9">
        <v>322998.17</v>
      </c>
      <c r="Q83" s="9">
        <v>322998.13</v>
      </c>
      <c r="R83" s="1">
        <f t="shared" si="6"/>
        <v>968994.51</v>
      </c>
      <c r="S83" s="1">
        <f t="shared" si="7"/>
        <v>1937989.02</v>
      </c>
      <c r="T83" s="1">
        <f t="shared" si="8"/>
        <v>2906983.5300000003</v>
      </c>
      <c r="U83" s="1">
        <f t="shared" si="9"/>
        <v>3875978</v>
      </c>
    </row>
    <row r="84" spans="1:21">
      <c r="A84" s="15" t="s">
        <v>586</v>
      </c>
      <c r="B84" s="6" t="s">
        <v>213</v>
      </c>
      <c r="C84" s="7" t="s">
        <v>214</v>
      </c>
      <c r="D84" s="7" t="s">
        <v>214</v>
      </c>
      <c r="E84" s="8">
        <f t="shared" si="5"/>
        <v>8394616</v>
      </c>
      <c r="F84" s="9">
        <v>699551.33</v>
      </c>
      <c r="G84" s="9">
        <v>699551.33</v>
      </c>
      <c r="H84" s="9">
        <v>699551.33</v>
      </c>
      <c r="I84" s="9">
        <v>699551.33</v>
      </c>
      <c r="J84" s="9">
        <v>699551.33</v>
      </c>
      <c r="K84" s="9">
        <v>699551.33</v>
      </c>
      <c r="L84" s="9">
        <v>699551.33</v>
      </c>
      <c r="M84" s="9">
        <v>699551.33</v>
      </c>
      <c r="N84" s="9">
        <v>699551.33</v>
      </c>
      <c r="O84" s="9">
        <v>699551.33</v>
      </c>
      <c r="P84" s="9">
        <v>699551.33</v>
      </c>
      <c r="Q84" s="9">
        <v>699551.37</v>
      </c>
      <c r="R84" s="1">
        <f t="shared" si="6"/>
        <v>2098653.9899999998</v>
      </c>
      <c r="S84" s="1">
        <f t="shared" si="7"/>
        <v>4197307.9799999995</v>
      </c>
      <c r="T84" s="1">
        <f t="shared" si="8"/>
        <v>6295961.9699999988</v>
      </c>
      <c r="U84" s="1">
        <f t="shared" si="9"/>
        <v>8394615.9999999981</v>
      </c>
    </row>
    <row r="85" spans="1:21" ht="22.5">
      <c r="A85" s="15" t="s">
        <v>587</v>
      </c>
      <c r="B85" s="6" t="s">
        <v>215</v>
      </c>
      <c r="C85" s="7" t="s">
        <v>216</v>
      </c>
      <c r="D85" s="7" t="s">
        <v>216</v>
      </c>
      <c r="E85" s="8">
        <f t="shared" si="5"/>
        <v>24141671.000000004</v>
      </c>
      <c r="F85" s="9">
        <v>2011805.92</v>
      </c>
      <c r="G85" s="9">
        <v>2011805.92</v>
      </c>
      <c r="H85" s="9">
        <v>2011805.92</v>
      </c>
      <c r="I85" s="9">
        <v>2011805.92</v>
      </c>
      <c r="J85" s="9">
        <v>2011805.92</v>
      </c>
      <c r="K85" s="9">
        <v>2011805.92</v>
      </c>
      <c r="L85" s="9">
        <v>2011805.92</v>
      </c>
      <c r="M85" s="9">
        <v>2011805.92</v>
      </c>
      <c r="N85" s="9">
        <v>2011805.92</v>
      </c>
      <c r="O85" s="9">
        <v>2011805.92</v>
      </c>
      <c r="P85" s="9">
        <v>2011805.92</v>
      </c>
      <c r="Q85" s="9">
        <v>2011805.88</v>
      </c>
      <c r="R85" s="1">
        <f t="shared" si="6"/>
        <v>6035417.7599999998</v>
      </c>
      <c r="S85" s="1">
        <f t="shared" si="7"/>
        <v>12070835.52</v>
      </c>
      <c r="T85" s="1">
        <f t="shared" si="8"/>
        <v>18106253.280000001</v>
      </c>
      <c r="U85" s="1">
        <f t="shared" si="9"/>
        <v>24141671</v>
      </c>
    </row>
    <row r="86" spans="1:21">
      <c r="A86" s="15" t="s">
        <v>588</v>
      </c>
      <c r="B86" s="6" t="s">
        <v>217</v>
      </c>
      <c r="C86" s="7" t="s">
        <v>218</v>
      </c>
      <c r="D86" s="7" t="s">
        <v>218</v>
      </c>
      <c r="E86" s="8">
        <f t="shared" si="5"/>
        <v>6626826</v>
      </c>
      <c r="F86" s="9">
        <v>552235.5</v>
      </c>
      <c r="G86" s="9">
        <v>552235.5</v>
      </c>
      <c r="H86" s="9">
        <v>552235.5</v>
      </c>
      <c r="I86" s="9">
        <v>552235.5</v>
      </c>
      <c r="J86" s="9">
        <v>552235.5</v>
      </c>
      <c r="K86" s="9">
        <v>552235.5</v>
      </c>
      <c r="L86" s="9">
        <v>552235.5</v>
      </c>
      <c r="M86" s="9">
        <v>552235.5</v>
      </c>
      <c r="N86" s="9">
        <v>552235.5</v>
      </c>
      <c r="O86" s="9">
        <v>552235.5</v>
      </c>
      <c r="P86" s="9">
        <v>552235.5</v>
      </c>
      <c r="Q86" s="9">
        <v>552235.5</v>
      </c>
      <c r="R86" s="1">
        <f t="shared" si="6"/>
        <v>1656706.5</v>
      </c>
      <c r="S86" s="1">
        <f t="shared" si="7"/>
        <v>3313413</v>
      </c>
      <c r="T86" s="1">
        <f t="shared" si="8"/>
        <v>4970119.5</v>
      </c>
      <c r="U86" s="1">
        <f t="shared" si="9"/>
        <v>6626826</v>
      </c>
    </row>
    <row r="87" spans="1:21" ht="22.5">
      <c r="A87" s="15" t="s">
        <v>589</v>
      </c>
      <c r="B87" s="6" t="s">
        <v>219</v>
      </c>
      <c r="C87" s="7" t="s">
        <v>220</v>
      </c>
      <c r="D87" s="7" t="s">
        <v>220</v>
      </c>
      <c r="E87" s="8">
        <f t="shared" si="5"/>
        <v>78958397</v>
      </c>
      <c r="F87" s="9">
        <v>6579866.4199999999</v>
      </c>
      <c r="G87" s="9">
        <v>6579866.4199999999</v>
      </c>
      <c r="H87" s="9">
        <v>6579866.4199999999</v>
      </c>
      <c r="I87" s="9">
        <v>6579866.4199999999</v>
      </c>
      <c r="J87" s="9">
        <v>6579866.4199999999</v>
      </c>
      <c r="K87" s="9">
        <v>6579866.4199999999</v>
      </c>
      <c r="L87" s="9">
        <v>6579866.4199999999</v>
      </c>
      <c r="M87" s="9">
        <v>6579866.4199999999</v>
      </c>
      <c r="N87" s="9">
        <v>6579866.4199999999</v>
      </c>
      <c r="O87" s="9">
        <v>6579866.4199999999</v>
      </c>
      <c r="P87" s="9">
        <v>6579866.4199999999</v>
      </c>
      <c r="Q87" s="9">
        <v>6579866.3799999999</v>
      </c>
      <c r="R87" s="1">
        <f t="shared" si="6"/>
        <v>19739599.259999998</v>
      </c>
      <c r="S87" s="1">
        <f t="shared" si="7"/>
        <v>39479198.519999996</v>
      </c>
      <c r="T87" s="1">
        <f t="shared" si="8"/>
        <v>59218797.779999994</v>
      </c>
      <c r="U87" s="1">
        <f t="shared" si="9"/>
        <v>78958397</v>
      </c>
    </row>
    <row r="88" spans="1:21">
      <c r="A88" s="15" t="s">
        <v>590</v>
      </c>
      <c r="B88" s="6" t="s">
        <v>221</v>
      </c>
      <c r="C88" s="7" t="s">
        <v>222</v>
      </c>
      <c r="D88" s="7" t="s">
        <v>222</v>
      </c>
      <c r="E88" s="8">
        <f t="shared" si="5"/>
        <v>11489676.999999998</v>
      </c>
      <c r="F88" s="9">
        <v>957473.08</v>
      </c>
      <c r="G88" s="9">
        <v>957473.08</v>
      </c>
      <c r="H88" s="9">
        <v>957473.08</v>
      </c>
      <c r="I88" s="9">
        <v>957473.08</v>
      </c>
      <c r="J88" s="9">
        <v>957473.08</v>
      </c>
      <c r="K88" s="9">
        <v>957473.08</v>
      </c>
      <c r="L88" s="9">
        <v>957473.08</v>
      </c>
      <c r="M88" s="9">
        <v>957473.08</v>
      </c>
      <c r="N88" s="9">
        <v>957473.08</v>
      </c>
      <c r="O88" s="9">
        <v>957473.08</v>
      </c>
      <c r="P88" s="9">
        <v>957473.08</v>
      </c>
      <c r="Q88" s="9">
        <v>957473.12</v>
      </c>
      <c r="R88" s="1">
        <f t="shared" si="6"/>
        <v>2872419.2399999998</v>
      </c>
      <c r="S88" s="1">
        <f t="shared" si="7"/>
        <v>5744838.4799999995</v>
      </c>
      <c r="T88" s="1">
        <f t="shared" si="8"/>
        <v>8617257.7199999988</v>
      </c>
      <c r="U88" s="1">
        <f t="shared" si="9"/>
        <v>11489676.999999998</v>
      </c>
    </row>
    <row r="89" spans="1:21">
      <c r="A89" s="15" t="s">
        <v>591</v>
      </c>
      <c r="B89" s="6" t="s">
        <v>223</v>
      </c>
      <c r="C89" s="7" t="s">
        <v>224</v>
      </c>
      <c r="D89" s="7" t="s">
        <v>224</v>
      </c>
      <c r="E89" s="8">
        <f t="shared" si="5"/>
        <v>12689180</v>
      </c>
      <c r="F89" s="9">
        <v>1057431.67</v>
      </c>
      <c r="G89" s="9">
        <v>1057431.67</v>
      </c>
      <c r="H89" s="9">
        <v>1057431.67</v>
      </c>
      <c r="I89" s="9">
        <v>1057431.67</v>
      </c>
      <c r="J89" s="9">
        <v>1057431.67</v>
      </c>
      <c r="K89" s="9">
        <v>1057431.67</v>
      </c>
      <c r="L89" s="9">
        <v>1057431.67</v>
      </c>
      <c r="M89" s="9">
        <v>1057431.67</v>
      </c>
      <c r="N89" s="9">
        <v>1057431.67</v>
      </c>
      <c r="O89" s="9">
        <v>1057431.67</v>
      </c>
      <c r="P89" s="9">
        <v>1057431.67</v>
      </c>
      <c r="Q89" s="9">
        <v>1057431.6299999999</v>
      </c>
      <c r="R89" s="1">
        <f t="shared" si="6"/>
        <v>3172295.01</v>
      </c>
      <c r="S89" s="1">
        <f t="shared" si="7"/>
        <v>6344590.0199999996</v>
      </c>
      <c r="T89" s="1">
        <f t="shared" si="8"/>
        <v>9516885.0299999993</v>
      </c>
      <c r="U89" s="1">
        <f t="shared" si="9"/>
        <v>12689180</v>
      </c>
    </row>
    <row r="90" spans="1:21">
      <c r="A90" s="15" t="s">
        <v>592</v>
      </c>
      <c r="B90" s="6" t="s">
        <v>225</v>
      </c>
      <c r="C90" s="7" t="s">
        <v>226</v>
      </c>
      <c r="D90" s="7" t="s">
        <v>226</v>
      </c>
      <c r="E90" s="8">
        <f t="shared" si="5"/>
        <v>4249750</v>
      </c>
      <c r="F90" s="9">
        <v>354145.83</v>
      </c>
      <c r="G90" s="9">
        <v>354145.83</v>
      </c>
      <c r="H90" s="9">
        <v>354145.83</v>
      </c>
      <c r="I90" s="9">
        <v>354145.83</v>
      </c>
      <c r="J90" s="9">
        <v>354145.83</v>
      </c>
      <c r="K90" s="9">
        <v>354145.83</v>
      </c>
      <c r="L90" s="9">
        <v>354145.83</v>
      </c>
      <c r="M90" s="9">
        <v>354145.83</v>
      </c>
      <c r="N90" s="9">
        <v>354145.83</v>
      </c>
      <c r="O90" s="9">
        <v>354145.83</v>
      </c>
      <c r="P90" s="9">
        <v>354145.83</v>
      </c>
      <c r="Q90" s="9">
        <v>354145.87</v>
      </c>
      <c r="R90" s="1">
        <f t="shared" si="6"/>
        <v>1062437.49</v>
      </c>
      <c r="S90" s="1">
        <f t="shared" si="7"/>
        <v>2124874.98</v>
      </c>
      <c r="T90" s="1">
        <f t="shared" si="8"/>
        <v>3187312.4699999997</v>
      </c>
      <c r="U90" s="1">
        <f t="shared" si="9"/>
        <v>4249750</v>
      </c>
    </row>
    <row r="91" spans="1:21">
      <c r="A91" s="15" t="s">
        <v>593</v>
      </c>
      <c r="B91" s="6" t="s">
        <v>227</v>
      </c>
      <c r="C91" s="7" t="s">
        <v>228</v>
      </c>
      <c r="D91" s="7" t="s">
        <v>228</v>
      </c>
      <c r="E91" s="8">
        <f t="shared" si="5"/>
        <v>11566911</v>
      </c>
      <c r="F91" s="9">
        <v>963909.25</v>
      </c>
      <c r="G91" s="9">
        <v>963909.25</v>
      </c>
      <c r="H91" s="9">
        <v>963909.25</v>
      </c>
      <c r="I91" s="9">
        <v>963909.25</v>
      </c>
      <c r="J91" s="9">
        <v>963909.25</v>
      </c>
      <c r="K91" s="9">
        <v>963909.25</v>
      </c>
      <c r="L91" s="9">
        <v>963909.25</v>
      </c>
      <c r="M91" s="9">
        <v>963909.25</v>
      </c>
      <c r="N91" s="9">
        <v>963909.25</v>
      </c>
      <c r="O91" s="9">
        <v>963909.25</v>
      </c>
      <c r="P91" s="9">
        <v>963909.25</v>
      </c>
      <c r="Q91" s="9">
        <v>963909.25</v>
      </c>
      <c r="R91" s="1">
        <f t="shared" si="6"/>
        <v>2891727.75</v>
      </c>
      <c r="S91" s="1">
        <f t="shared" si="7"/>
        <v>5783455.5</v>
      </c>
      <c r="T91" s="1">
        <f t="shared" si="8"/>
        <v>8675183.25</v>
      </c>
      <c r="U91" s="1">
        <f t="shared" si="9"/>
        <v>11566911</v>
      </c>
    </row>
    <row r="92" spans="1:21" ht="22.5">
      <c r="A92" s="15" t="s">
        <v>594</v>
      </c>
      <c r="B92" s="6" t="s">
        <v>229</v>
      </c>
      <c r="C92" s="7" t="s">
        <v>230</v>
      </c>
      <c r="D92" s="7" t="s">
        <v>230</v>
      </c>
      <c r="E92" s="8">
        <f t="shared" si="5"/>
        <v>22677095.000000004</v>
      </c>
      <c r="F92" s="9">
        <v>1889757.92</v>
      </c>
      <c r="G92" s="9">
        <v>1889757.92</v>
      </c>
      <c r="H92" s="9">
        <v>1889757.92</v>
      </c>
      <c r="I92" s="9">
        <v>1889757.92</v>
      </c>
      <c r="J92" s="9">
        <v>1889757.92</v>
      </c>
      <c r="K92" s="9">
        <v>1889757.92</v>
      </c>
      <c r="L92" s="9">
        <v>1889757.92</v>
      </c>
      <c r="M92" s="9">
        <v>1889757.92</v>
      </c>
      <c r="N92" s="9">
        <v>1889757.92</v>
      </c>
      <c r="O92" s="9">
        <v>1889757.92</v>
      </c>
      <c r="P92" s="9">
        <v>1889757.92</v>
      </c>
      <c r="Q92" s="9">
        <v>1889757.88</v>
      </c>
      <c r="R92" s="1">
        <f t="shared" si="6"/>
        <v>5669273.7599999998</v>
      </c>
      <c r="S92" s="1">
        <f t="shared" si="7"/>
        <v>11338547.52</v>
      </c>
      <c r="T92" s="1">
        <f t="shared" si="8"/>
        <v>17007821.280000001</v>
      </c>
      <c r="U92" s="1">
        <f t="shared" si="9"/>
        <v>22677095</v>
      </c>
    </row>
    <row r="93" spans="1:21" ht="22.5">
      <c r="A93" s="15" t="s">
        <v>595</v>
      </c>
      <c r="B93" s="6" t="s">
        <v>231</v>
      </c>
      <c r="C93" s="7" t="s">
        <v>232</v>
      </c>
      <c r="D93" s="7" t="s">
        <v>232</v>
      </c>
      <c r="E93" s="8">
        <f t="shared" si="5"/>
        <v>9371000.0000000019</v>
      </c>
      <c r="F93" s="9">
        <v>780916.67</v>
      </c>
      <c r="G93" s="9">
        <v>780916.67</v>
      </c>
      <c r="H93" s="9">
        <v>780916.67</v>
      </c>
      <c r="I93" s="9">
        <v>780916.67</v>
      </c>
      <c r="J93" s="9">
        <v>780916.67</v>
      </c>
      <c r="K93" s="9">
        <v>780916.67</v>
      </c>
      <c r="L93" s="9">
        <v>780916.67</v>
      </c>
      <c r="M93" s="9">
        <v>780916.67</v>
      </c>
      <c r="N93" s="9">
        <v>780916.67</v>
      </c>
      <c r="O93" s="9">
        <v>780916.67</v>
      </c>
      <c r="P93" s="9">
        <v>780916.67</v>
      </c>
      <c r="Q93" s="9">
        <v>780916.63</v>
      </c>
      <c r="R93" s="1">
        <f t="shared" si="6"/>
        <v>2342750.0100000002</v>
      </c>
      <c r="S93" s="1">
        <f t="shared" si="7"/>
        <v>4685500.0200000005</v>
      </c>
      <c r="T93" s="1">
        <f t="shared" si="8"/>
        <v>7028250.0300000012</v>
      </c>
      <c r="U93" s="1">
        <f t="shared" si="9"/>
        <v>9371000.0000000019</v>
      </c>
    </row>
    <row r="94" spans="1:21" ht="22.5">
      <c r="A94" s="15" t="s">
        <v>596</v>
      </c>
      <c r="B94" s="6" t="s">
        <v>233</v>
      </c>
      <c r="C94" s="7" t="s">
        <v>234</v>
      </c>
      <c r="D94" s="7" t="s">
        <v>234</v>
      </c>
      <c r="E94" s="8">
        <f t="shared" si="5"/>
        <v>5046876</v>
      </c>
      <c r="F94" s="9">
        <v>420573</v>
      </c>
      <c r="G94" s="9">
        <v>420573</v>
      </c>
      <c r="H94" s="9">
        <v>420573</v>
      </c>
      <c r="I94" s="9">
        <v>420573</v>
      </c>
      <c r="J94" s="9">
        <v>420573</v>
      </c>
      <c r="K94" s="9">
        <v>420573</v>
      </c>
      <c r="L94" s="9">
        <v>420573</v>
      </c>
      <c r="M94" s="9">
        <v>420573</v>
      </c>
      <c r="N94" s="9">
        <v>420573</v>
      </c>
      <c r="O94" s="9">
        <v>420573</v>
      </c>
      <c r="P94" s="9">
        <v>420573</v>
      </c>
      <c r="Q94" s="9">
        <v>420573</v>
      </c>
      <c r="R94" s="1">
        <f t="shared" si="6"/>
        <v>1261719</v>
      </c>
      <c r="S94" s="1">
        <f t="shared" si="7"/>
        <v>2523438</v>
      </c>
      <c r="T94" s="1">
        <f t="shared" si="8"/>
        <v>3785157</v>
      </c>
      <c r="U94" s="1">
        <f t="shared" si="9"/>
        <v>5046876</v>
      </c>
    </row>
    <row r="95" spans="1:21">
      <c r="A95" s="15" t="s">
        <v>597</v>
      </c>
      <c r="B95" s="6" t="s">
        <v>235</v>
      </c>
      <c r="C95" s="7" t="s">
        <v>236</v>
      </c>
      <c r="D95" s="7" t="s">
        <v>236</v>
      </c>
      <c r="E95" s="8">
        <f t="shared" si="5"/>
        <v>7294276</v>
      </c>
      <c r="F95" s="9">
        <v>607856.32999999996</v>
      </c>
      <c r="G95" s="9">
        <v>607856.32999999996</v>
      </c>
      <c r="H95" s="9">
        <v>607856.32999999996</v>
      </c>
      <c r="I95" s="9">
        <v>607856.32999999996</v>
      </c>
      <c r="J95" s="9">
        <v>607856.32999999996</v>
      </c>
      <c r="K95" s="9">
        <v>607856.32999999996</v>
      </c>
      <c r="L95" s="9">
        <v>607856.32999999996</v>
      </c>
      <c r="M95" s="9">
        <v>607856.32999999996</v>
      </c>
      <c r="N95" s="9">
        <v>607856.32999999996</v>
      </c>
      <c r="O95" s="9">
        <v>607856.32999999996</v>
      </c>
      <c r="P95" s="9">
        <v>607856.32999999996</v>
      </c>
      <c r="Q95" s="9">
        <v>607856.37</v>
      </c>
      <c r="R95" s="1">
        <f t="shared" si="6"/>
        <v>1823568.9899999998</v>
      </c>
      <c r="S95" s="1">
        <f t="shared" si="7"/>
        <v>3647137.9799999995</v>
      </c>
      <c r="T95" s="1">
        <f t="shared" si="8"/>
        <v>5470706.9699999988</v>
      </c>
      <c r="U95" s="1">
        <f t="shared" si="9"/>
        <v>7294275.9999999981</v>
      </c>
    </row>
    <row r="96" spans="1:21">
      <c r="A96" s="15" t="s">
        <v>598</v>
      </c>
      <c r="B96" s="6" t="s">
        <v>237</v>
      </c>
      <c r="C96" s="7" t="s">
        <v>238</v>
      </c>
      <c r="D96" s="7" t="s">
        <v>238</v>
      </c>
      <c r="E96" s="8">
        <f t="shared" si="5"/>
        <v>35524556.000000007</v>
      </c>
      <c r="F96" s="9">
        <v>2960379.67</v>
      </c>
      <c r="G96" s="9">
        <v>2960379.67</v>
      </c>
      <c r="H96" s="9">
        <v>2960379.67</v>
      </c>
      <c r="I96" s="9">
        <v>2960379.67</v>
      </c>
      <c r="J96" s="9">
        <v>2960379.67</v>
      </c>
      <c r="K96" s="9">
        <v>2960379.67</v>
      </c>
      <c r="L96" s="9">
        <v>2960379.67</v>
      </c>
      <c r="M96" s="9">
        <v>2960379.67</v>
      </c>
      <c r="N96" s="9">
        <v>2960379.67</v>
      </c>
      <c r="O96" s="9">
        <v>2960379.67</v>
      </c>
      <c r="P96" s="9">
        <v>2960379.67</v>
      </c>
      <c r="Q96" s="9">
        <v>2960379.63</v>
      </c>
      <c r="R96" s="1">
        <f t="shared" si="6"/>
        <v>8881139.0099999998</v>
      </c>
      <c r="S96" s="1">
        <f t="shared" si="7"/>
        <v>17762278.02</v>
      </c>
      <c r="T96" s="1">
        <f t="shared" si="8"/>
        <v>26643417.030000001</v>
      </c>
      <c r="U96" s="1">
        <f t="shared" si="9"/>
        <v>35524556</v>
      </c>
    </row>
    <row r="97" spans="1:21" ht="45">
      <c r="A97" s="15" t="s">
        <v>599</v>
      </c>
      <c r="B97" s="6" t="s">
        <v>239</v>
      </c>
      <c r="C97" s="7" t="s">
        <v>240</v>
      </c>
      <c r="D97" s="7" t="s">
        <v>240</v>
      </c>
      <c r="E97" s="8">
        <f t="shared" si="5"/>
        <v>619774.99999999988</v>
      </c>
      <c r="F97" s="9">
        <v>51647.92</v>
      </c>
      <c r="G97" s="9">
        <v>51647.92</v>
      </c>
      <c r="H97" s="9">
        <v>51647.92</v>
      </c>
      <c r="I97" s="9">
        <v>51647.92</v>
      </c>
      <c r="J97" s="9">
        <v>51647.92</v>
      </c>
      <c r="K97" s="9">
        <v>51647.92</v>
      </c>
      <c r="L97" s="9">
        <v>51647.92</v>
      </c>
      <c r="M97" s="9">
        <v>51647.92</v>
      </c>
      <c r="N97" s="9">
        <v>51647.92</v>
      </c>
      <c r="O97" s="9">
        <v>51647.92</v>
      </c>
      <c r="P97" s="9">
        <v>51647.92</v>
      </c>
      <c r="Q97" s="9">
        <v>51647.88</v>
      </c>
      <c r="R97" s="1">
        <f t="shared" si="6"/>
        <v>154943.76</v>
      </c>
      <c r="S97" s="1">
        <f t="shared" si="7"/>
        <v>309887.52</v>
      </c>
      <c r="T97" s="1">
        <f t="shared" si="8"/>
        <v>464831.28</v>
      </c>
      <c r="U97" s="1">
        <f t="shared" si="9"/>
        <v>619775</v>
      </c>
    </row>
    <row r="98" spans="1:21" ht="22.5">
      <c r="A98" s="15" t="s">
        <v>600</v>
      </c>
      <c r="B98" s="6" t="s">
        <v>241</v>
      </c>
      <c r="C98" s="7" t="s">
        <v>242</v>
      </c>
      <c r="D98" s="7" t="s">
        <v>242</v>
      </c>
      <c r="E98" s="8">
        <f t="shared" si="5"/>
        <v>3028317</v>
      </c>
      <c r="F98" s="9">
        <v>252359.75</v>
      </c>
      <c r="G98" s="9">
        <v>252359.75</v>
      </c>
      <c r="H98" s="9">
        <v>252359.75</v>
      </c>
      <c r="I98" s="9">
        <v>252359.75</v>
      </c>
      <c r="J98" s="9">
        <v>252359.75</v>
      </c>
      <c r="K98" s="9">
        <v>252359.75</v>
      </c>
      <c r="L98" s="9">
        <v>252359.75</v>
      </c>
      <c r="M98" s="9">
        <v>252359.75</v>
      </c>
      <c r="N98" s="9">
        <v>252359.75</v>
      </c>
      <c r="O98" s="9">
        <v>252359.75</v>
      </c>
      <c r="P98" s="9">
        <v>252359.75</v>
      </c>
      <c r="Q98" s="9">
        <v>252359.75</v>
      </c>
      <c r="R98" s="1">
        <f t="shared" si="6"/>
        <v>757079.25</v>
      </c>
      <c r="S98" s="1">
        <f t="shared" si="7"/>
        <v>1514158.5</v>
      </c>
      <c r="T98" s="1">
        <f t="shared" si="8"/>
        <v>2271237.75</v>
      </c>
      <c r="U98" s="1">
        <f t="shared" si="9"/>
        <v>3028317</v>
      </c>
    </row>
    <row r="99" spans="1:21">
      <c r="A99" s="15" t="s">
        <v>601</v>
      </c>
      <c r="B99" s="6" t="s">
        <v>243</v>
      </c>
      <c r="C99" s="7" t="s">
        <v>244</v>
      </c>
      <c r="D99" s="7" t="s">
        <v>244</v>
      </c>
      <c r="E99" s="8">
        <f t="shared" si="5"/>
        <v>2543938.0000000005</v>
      </c>
      <c r="F99" s="9">
        <v>211994.83</v>
      </c>
      <c r="G99" s="9">
        <v>211994.83</v>
      </c>
      <c r="H99" s="9">
        <v>211994.83</v>
      </c>
      <c r="I99" s="9">
        <v>211994.83</v>
      </c>
      <c r="J99" s="9">
        <v>211994.83</v>
      </c>
      <c r="K99" s="9">
        <v>211994.83</v>
      </c>
      <c r="L99" s="9">
        <v>211994.83</v>
      </c>
      <c r="M99" s="9">
        <v>211994.83</v>
      </c>
      <c r="N99" s="9">
        <v>211994.83</v>
      </c>
      <c r="O99" s="9">
        <v>211994.83</v>
      </c>
      <c r="P99" s="9">
        <v>211994.83</v>
      </c>
      <c r="Q99" s="9">
        <v>211994.87</v>
      </c>
      <c r="R99" s="1">
        <f t="shared" si="6"/>
        <v>635984.49</v>
      </c>
      <c r="S99" s="1">
        <f t="shared" si="7"/>
        <v>1271968.98</v>
      </c>
      <c r="T99" s="1">
        <f t="shared" si="8"/>
        <v>1907953.47</v>
      </c>
      <c r="U99" s="1">
        <f t="shared" si="9"/>
        <v>2543938</v>
      </c>
    </row>
    <row r="100" spans="1:21">
      <c r="A100" s="15" t="s">
        <v>602</v>
      </c>
      <c r="B100" s="6" t="s">
        <v>245</v>
      </c>
      <c r="C100" s="7" t="s">
        <v>246</v>
      </c>
      <c r="D100" s="7" t="s">
        <v>246</v>
      </c>
      <c r="E100" s="8">
        <f t="shared" si="5"/>
        <v>6357939</v>
      </c>
      <c r="F100" s="9">
        <v>529828.25</v>
      </c>
      <c r="G100" s="9">
        <v>529828.25</v>
      </c>
      <c r="H100" s="9">
        <v>529828.25</v>
      </c>
      <c r="I100" s="9">
        <v>529828.25</v>
      </c>
      <c r="J100" s="9">
        <v>529828.25</v>
      </c>
      <c r="K100" s="9">
        <v>529828.25</v>
      </c>
      <c r="L100" s="9">
        <v>529828.25</v>
      </c>
      <c r="M100" s="9">
        <v>529828.25</v>
      </c>
      <c r="N100" s="9">
        <v>529828.25</v>
      </c>
      <c r="O100" s="9">
        <v>529828.25</v>
      </c>
      <c r="P100" s="9">
        <v>529828.25</v>
      </c>
      <c r="Q100" s="9">
        <v>529828.25</v>
      </c>
      <c r="R100" s="1">
        <f t="shared" si="6"/>
        <v>1589484.75</v>
      </c>
      <c r="S100" s="1">
        <f t="shared" si="7"/>
        <v>3178969.5</v>
      </c>
      <c r="T100" s="1">
        <f t="shared" si="8"/>
        <v>4768454.25</v>
      </c>
      <c r="U100" s="1">
        <f t="shared" si="9"/>
        <v>6357939</v>
      </c>
    </row>
    <row r="101" spans="1:21" ht="22.5">
      <c r="A101" s="15" t="s">
        <v>603</v>
      </c>
      <c r="B101" s="6" t="s">
        <v>247</v>
      </c>
      <c r="C101" s="7" t="s">
        <v>248</v>
      </c>
      <c r="D101" s="7" t="s">
        <v>248</v>
      </c>
      <c r="E101" s="8">
        <f t="shared" si="5"/>
        <v>19698360</v>
      </c>
      <c r="F101" s="9">
        <v>1641530</v>
      </c>
      <c r="G101" s="9">
        <v>1641530</v>
      </c>
      <c r="H101" s="9">
        <v>1641530</v>
      </c>
      <c r="I101" s="9">
        <v>1641530</v>
      </c>
      <c r="J101" s="9">
        <v>1641530</v>
      </c>
      <c r="K101" s="9">
        <v>1641530</v>
      </c>
      <c r="L101" s="9">
        <v>1641530</v>
      </c>
      <c r="M101" s="9">
        <v>1641530</v>
      </c>
      <c r="N101" s="9">
        <v>1641530</v>
      </c>
      <c r="O101" s="9">
        <v>1641530</v>
      </c>
      <c r="P101" s="9">
        <v>1641530</v>
      </c>
      <c r="Q101" s="9">
        <v>1641530</v>
      </c>
      <c r="R101" s="1">
        <f t="shared" si="6"/>
        <v>4924590</v>
      </c>
      <c r="S101" s="1">
        <f t="shared" si="7"/>
        <v>9849180</v>
      </c>
      <c r="T101" s="1">
        <f t="shared" si="8"/>
        <v>14773770</v>
      </c>
      <c r="U101" s="1">
        <f t="shared" si="9"/>
        <v>19698360</v>
      </c>
    </row>
    <row r="102" spans="1:21">
      <c r="A102" s="15" t="s">
        <v>604</v>
      </c>
      <c r="B102" s="6" t="s">
        <v>249</v>
      </c>
      <c r="C102" s="7" t="s">
        <v>250</v>
      </c>
      <c r="D102" s="7" t="s">
        <v>250</v>
      </c>
      <c r="E102" s="8">
        <f t="shared" si="5"/>
        <v>8877087</v>
      </c>
      <c r="F102" s="9">
        <v>739757.25</v>
      </c>
      <c r="G102" s="9">
        <v>739757.25</v>
      </c>
      <c r="H102" s="9">
        <v>739757.25</v>
      </c>
      <c r="I102" s="9">
        <v>739757.25</v>
      </c>
      <c r="J102" s="9">
        <v>739757.25</v>
      </c>
      <c r="K102" s="9">
        <v>739757.25</v>
      </c>
      <c r="L102" s="9">
        <v>739757.25</v>
      </c>
      <c r="M102" s="9">
        <v>739757.25</v>
      </c>
      <c r="N102" s="9">
        <v>739757.25</v>
      </c>
      <c r="O102" s="9">
        <v>739757.25</v>
      </c>
      <c r="P102" s="9">
        <v>739757.25</v>
      </c>
      <c r="Q102" s="9">
        <v>739757.25</v>
      </c>
      <c r="R102" s="1">
        <f t="shared" si="6"/>
        <v>2219271.75</v>
      </c>
      <c r="S102" s="1">
        <f t="shared" si="7"/>
        <v>4438543.5</v>
      </c>
      <c r="T102" s="1">
        <f t="shared" si="8"/>
        <v>6657815.25</v>
      </c>
      <c r="U102" s="1">
        <f t="shared" si="9"/>
        <v>8877087</v>
      </c>
    </row>
    <row r="103" spans="1:21">
      <c r="A103" s="15" t="s">
        <v>605</v>
      </c>
      <c r="B103" s="6" t="s">
        <v>251</v>
      </c>
      <c r="C103" s="7" t="s">
        <v>252</v>
      </c>
      <c r="D103" s="7" t="s">
        <v>252</v>
      </c>
      <c r="E103" s="8">
        <f t="shared" si="5"/>
        <v>3162760.0000000005</v>
      </c>
      <c r="F103" s="9">
        <v>263563.33</v>
      </c>
      <c r="G103" s="9">
        <v>263563.33</v>
      </c>
      <c r="H103" s="9">
        <v>263563.33</v>
      </c>
      <c r="I103" s="9">
        <v>263563.33</v>
      </c>
      <c r="J103" s="9">
        <v>263563.33</v>
      </c>
      <c r="K103" s="9">
        <v>263563.33</v>
      </c>
      <c r="L103" s="9">
        <v>263563.33</v>
      </c>
      <c r="M103" s="9">
        <v>263563.33</v>
      </c>
      <c r="N103" s="9">
        <v>263563.33</v>
      </c>
      <c r="O103" s="9">
        <v>263563.33</v>
      </c>
      <c r="P103" s="9">
        <v>263563.33</v>
      </c>
      <c r="Q103" s="9">
        <v>263563.37</v>
      </c>
      <c r="R103" s="1">
        <f t="shared" si="6"/>
        <v>790689.99</v>
      </c>
      <c r="S103" s="1">
        <f t="shared" si="7"/>
        <v>1581379.98</v>
      </c>
      <c r="T103" s="1">
        <f t="shared" si="8"/>
        <v>2372069.9699999997</v>
      </c>
      <c r="U103" s="1">
        <f t="shared" si="9"/>
        <v>3162760</v>
      </c>
    </row>
    <row r="104" spans="1:21">
      <c r="A104" s="15" t="s">
        <v>606</v>
      </c>
      <c r="B104" s="6" t="s">
        <v>253</v>
      </c>
      <c r="C104" s="7" t="s">
        <v>254</v>
      </c>
      <c r="D104" s="7" t="s">
        <v>254</v>
      </c>
      <c r="E104" s="8">
        <f t="shared" si="5"/>
        <v>13420515</v>
      </c>
      <c r="F104" s="9">
        <v>1118376.25</v>
      </c>
      <c r="G104" s="9">
        <v>1118376.25</v>
      </c>
      <c r="H104" s="9">
        <v>1118376.25</v>
      </c>
      <c r="I104" s="9">
        <v>1118376.25</v>
      </c>
      <c r="J104" s="9">
        <v>1118376.25</v>
      </c>
      <c r="K104" s="9">
        <v>1118376.25</v>
      </c>
      <c r="L104" s="9">
        <v>1118376.25</v>
      </c>
      <c r="M104" s="9">
        <v>1118376.25</v>
      </c>
      <c r="N104" s="9">
        <v>1118376.25</v>
      </c>
      <c r="O104" s="9">
        <v>1118376.25</v>
      </c>
      <c r="P104" s="9">
        <v>1118376.25</v>
      </c>
      <c r="Q104" s="9">
        <v>1118376.25</v>
      </c>
      <c r="R104" s="1">
        <f t="shared" si="6"/>
        <v>3355128.75</v>
      </c>
      <c r="S104" s="1">
        <f t="shared" si="7"/>
        <v>6710257.5</v>
      </c>
      <c r="T104" s="1">
        <f t="shared" si="8"/>
        <v>10065386.25</v>
      </c>
      <c r="U104" s="1">
        <f t="shared" si="9"/>
        <v>13420515</v>
      </c>
    </row>
    <row r="105" spans="1:21" ht="22.5">
      <c r="A105" s="15" t="s">
        <v>607</v>
      </c>
      <c r="B105" s="6" t="s">
        <v>255</v>
      </c>
      <c r="C105" s="7" t="s">
        <v>256</v>
      </c>
      <c r="D105" s="7" t="s">
        <v>256</v>
      </c>
      <c r="E105" s="8">
        <f t="shared" si="5"/>
        <v>6335055</v>
      </c>
      <c r="F105" s="9">
        <v>527921.25</v>
      </c>
      <c r="G105" s="9">
        <v>527921.25</v>
      </c>
      <c r="H105" s="9">
        <v>527921.25</v>
      </c>
      <c r="I105" s="9">
        <v>527921.25</v>
      </c>
      <c r="J105" s="9">
        <v>527921.25</v>
      </c>
      <c r="K105" s="9">
        <v>527921.25</v>
      </c>
      <c r="L105" s="9">
        <v>527921.25</v>
      </c>
      <c r="M105" s="9">
        <v>527921.25</v>
      </c>
      <c r="N105" s="9">
        <v>527921.25</v>
      </c>
      <c r="O105" s="9">
        <v>527921.25</v>
      </c>
      <c r="P105" s="9">
        <v>527921.25</v>
      </c>
      <c r="Q105" s="9">
        <v>527921.25</v>
      </c>
      <c r="R105" s="1">
        <f t="shared" si="6"/>
        <v>1583763.75</v>
      </c>
      <c r="S105" s="1">
        <f t="shared" si="7"/>
        <v>3167527.5</v>
      </c>
      <c r="T105" s="1">
        <f t="shared" si="8"/>
        <v>4751291.25</v>
      </c>
      <c r="U105" s="1">
        <f t="shared" si="9"/>
        <v>6335055</v>
      </c>
    </row>
    <row r="106" spans="1:21">
      <c r="A106" s="15" t="s">
        <v>608</v>
      </c>
      <c r="B106" s="6" t="s">
        <v>257</v>
      </c>
      <c r="C106" s="7" t="s">
        <v>258</v>
      </c>
      <c r="D106" s="7" t="s">
        <v>258</v>
      </c>
      <c r="E106" s="8">
        <f t="shared" si="5"/>
        <v>31248108</v>
      </c>
      <c r="F106" s="9">
        <v>2604009</v>
      </c>
      <c r="G106" s="9">
        <v>2604009</v>
      </c>
      <c r="H106" s="9">
        <v>2604009</v>
      </c>
      <c r="I106" s="9">
        <v>2604009</v>
      </c>
      <c r="J106" s="9">
        <v>2604009</v>
      </c>
      <c r="K106" s="9">
        <v>2604009</v>
      </c>
      <c r="L106" s="9">
        <v>2604009</v>
      </c>
      <c r="M106" s="9">
        <v>2604009</v>
      </c>
      <c r="N106" s="9">
        <v>2604009</v>
      </c>
      <c r="O106" s="9">
        <v>2604009</v>
      </c>
      <c r="P106" s="9">
        <v>2604009</v>
      </c>
      <c r="Q106" s="9">
        <v>2604009</v>
      </c>
      <c r="R106" s="1">
        <f t="shared" si="6"/>
        <v>7812027</v>
      </c>
      <c r="S106" s="1">
        <f t="shared" si="7"/>
        <v>15624054</v>
      </c>
      <c r="T106" s="1">
        <f t="shared" si="8"/>
        <v>23436081</v>
      </c>
      <c r="U106" s="1">
        <f t="shared" si="9"/>
        <v>31248108</v>
      </c>
    </row>
    <row r="107" spans="1:21">
      <c r="A107" s="15" t="s">
        <v>609</v>
      </c>
      <c r="B107" s="6" t="s">
        <v>259</v>
      </c>
      <c r="C107" s="7" t="s">
        <v>260</v>
      </c>
      <c r="D107" s="7" t="s">
        <v>260</v>
      </c>
      <c r="E107" s="8">
        <f t="shared" si="5"/>
        <v>4840920</v>
      </c>
      <c r="F107" s="9">
        <v>403410</v>
      </c>
      <c r="G107" s="9">
        <v>403410</v>
      </c>
      <c r="H107" s="9">
        <v>403410</v>
      </c>
      <c r="I107" s="9">
        <v>403410</v>
      </c>
      <c r="J107" s="9">
        <v>403410</v>
      </c>
      <c r="K107" s="9">
        <v>403410</v>
      </c>
      <c r="L107" s="9">
        <v>403410</v>
      </c>
      <c r="M107" s="9">
        <v>403410</v>
      </c>
      <c r="N107" s="9">
        <v>403410</v>
      </c>
      <c r="O107" s="9">
        <v>403410</v>
      </c>
      <c r="P107" s="9">
        <v>403410</v>
      </c>
      <c r="Q107" s="9">
        <v>403410</v>
      </c>
      <c r="R107" s="1">
        <f t="shared" si="6"/>
        <v>1210230</v>
      </c>
      <c r="S107" s="1">
        <f t="shared" si="7"/>
        <v>2420460</v>
      </c>
      <c r="T107" s="1">
        <f t="shared" si="8"/>
        <v>3630690</v>
      </c>
      <c r="U107" s="1">
        <f t="shared" si="9"/>
        <v>4840920</v>
      </c>
    </row>
    <row r="108" spans="1:21">
      <c r="A108" s="15" t="s">
        <v>610</v>
      </c>
      <c r="B108" s="6" t="s">
        <v>261</v>
      </c>
      <c r="C108" s="7" t="s">
        <v>262</v>
      </c>
      <c r="D108" s="7" t="s">
        <v>262</v>
      </c>
      <c r="E108" s="8">
        <f t="shared" si="5"/>
        <v>40684899</v>
      </c>
      <c r="F108" s="9">
        <v>3390408.25</v>
      </c>
      <c r="G108" s="9">
        <v>3390408.25</v>
      </c>
      <c r="H108" s="9">
        <v>3390408.25</v>
      </c>
      <c r="I108" s="9">
        <v>3390408.25</v>
      </c>
      <c r="J108" s="9">
        <v>3390408.25</v>
      </c>
      <c r="K108" s="9">
        <v>3390408.25</v>
      </c>
      <c r="L108" s="9">
        <v>3390408.25</v>
      </c>
      <c r="M108" s="9">
        <v>3390408.25</v>
      </c>
      <c r="N108" s="9">
        <v>3390408.25</v>
      </c>
      <c r="O108" s="9">
        <v>3390408.25</v>
      </c>
      <c r="P108" s="9">
        <v>3390408.25</v>
      </c>
      <c r="Q108" s="9">
        <v>3390408.25</v>
      </c>
      <c r="R108" s="1">
        <f t="shared" si="6"/>
        <v>10171224.75</v>
      </c>
      <c r="S108" s="1">
        <f t="shared" si="7"/>
        <v>20342449.5</v>
      </c>
      <c r="T108" s="1">
        <f t="shared" si="8"/>
        <v>30513674.25</v>
      </c>
      <c r="U108" s="1">
        <f t="shared" si="9"/>
        <v>40684899</v>
      </c>
    </row>
    <row r="109" spans="1:21">
      <c r="A109" s="15" t="s">
        <v>611</v>
      </c>
      <c r="B109" s="6" t="s">
        <v>263</v>
      </c>
      <c r="C109" s="7" t="s">
        <v>264</v>
      </c>
      <c r="D109" s="7" t="s">
        <v>264</v>
      </c>
      <c r="E109" s="8">
        <f t="shared" si="5"/>
        <v>11435328</v>
      </c>
      <c r="F109" s="9">
        <v>952944</v>
      </c>
      <c r="G109" s="9">
        <v>952944</v>
      </c>
      <c r="H109" s="9">
        <v>952944</v>
      </c>
      <c r="I109" s="9">
        <v>952944</v>
      </c>
      <c r="J109" s="9">
        <v>952944</v>
      </c>
      <c r="K109" s="9">
        <v>952944</v>
      </c>
      <c r="L109" s="9">
        <v>952944</v>
      </c>
      <c r="M109" s="9">
        <v>952944</v>
      </c>
      <c r="N109" s="9">
        <v>952944</v>
      </c>
      <c r="O109" s="9">
        <v>952944</v>
      </c>
      <c r="P109" s="9">
        <v>952944</v>
      </c>
      <c r="Q109" s="9">
        <v>952944</v>
      </c>
      <c r="R109" s="1">
        <f t="shared" si="6"/>
        <v>2858832</v>
      </c>
      <c r="S109" s="1">
        <f t="shared" si="7"/>
        <v>5717664</v>
      </c>
      <c r="T109" s="1">
        <f t="shared" si="8"/>
        <v>8576496</v>
      </c>
      <c r="U109" s="1">
        <f t="shared" si="9"/>
        <v>11435328</v>
      </c>
    </row>
    <row r="110" spans="1:21">
      <c r="A110" s="15" t="s">
        <v>612</v>
      </c>
      <c r="B110" s="6" t="s">
        <v>265</v>
      </c>
      <c r="C110" s="7" t="s">
        <v>266</v>
      </c>
      <c r="D110" s="7" t="s">
        <v>266</v>
      </c>
      <c r="E110" s="8">
        <f t="shared" si="5"/>
        <v>18977514</v>
      </c>
      <c r="F110" s="9">
        <v>1581459.5</v>
      </c>
      <c r="G110" s="9">
        <v>1581459.5</v>
      </c>
      <c r="H110" s="9">
        <v>1581459.5</v>
      </c>
      <c r="I110" s="9">
        <v>1581459.5</v>
      </c>
      <c r="J110" s="9">
        <v>1581459.5</v>
      </c>
      <c r="K110" s="9">
        <v>1581459.5</v>
      </c>
      <c r="L110" s="9">
        <v>1581459.5</v>
      </c>
      <c r="M110" s="9">
        <v>1581459.5</v>
      </c>
      <c r="N110" s="9">
        <v>1581459.5</v>
      </c>
      <c r="O110" s="9">
        <v>1581459.5</v>
      </c>
      <c r="P110" s="9">
        <v>1581459.5</v>
      </c>
      <c r="Q110" s="9">
        <v>1581459.5</v>
      </c>
      <c r="R110" s="1">
        <f t="shared" si="6"/>
        <v>4744378.5</v>
      </c>
      <c r="S110" s="1">
        <f t="shared" si="7"/>
        <v>9488757</v>
      </c>
      <c r="T110" s="1">
        <f t="shared" si="8"/>
        <v>14233135.5</v>
      </c>
      <c r="U110" s="1">
        <f t="shared" si="9"/>
        <v>18977514</v>
      </c>
    </row>
    <row r="111" spans="1:21">
      <c r="A111" s="15" t="s">
        <v>613</v>
      </c>
      <c r="B111" s="6" t="s">
        <v>267</v>
      </c>
      <c r="C111" s="7" t="s">
        <v>268</v>
      </c>
      <c r="D111" s="7" t="s">
        <v>268</v>
      </c>
      <c r="E111" s="8">
        <f t="shared" si="5"/>
        <v>19331263.000000004</v>
      </c>
      <c r="F111" s="9">
        <v>1610938.58</v>
      </c>
      <c r="G111" s="9">
        <v>1610938.58</v>
      </c>
      <c r="H111" s="9">
        <v>1610938.58</v>
      </c>
      <c r="I111" s="9">
        <v>1610938.58</v>
      </c>
      <c r="J111" s="9">
        <v>1610938.58</v>
      </c>
      <c r="K111" s="9">
        <v>1610938.58</v>
      </c>
      <c r="L111" s="9">
        <v>1610938.58</v>
      </c>
      <c r="M111" s="9">
        <v>1610938.58</v>
      </c>
      <c r="N111" s="9">
        <v>1610938.58</v>
      </c>
      <c r="O111" s="9">
        <v>1610938.58</v>
      </c>
      <c r="P111" s="9">
        <v>1610938.58</v>
      </c>
      <c r="Q111" s="9">
        <v>1610938.62</v>
      </c>
      <c r="R111" s="1">
        <f t="shared" si="6"/>
        <v>4832815.74</v>
      </c>
      <c r="S111" s="1">
        <f t="shared" si="7"/>
        <v>9665631.4800000004</v>
      </c>
      <c r="T111" s="1">
        <f t="shared" si="8"/>
        <v>14498447.220000001</v>
      </c>
      <c r="U111" s="1">
        <f t="shared" si="9"/>
        <v>19331263</v>
      </c>
    </row>
    <row r="112" spans="1:21" ht="22.5">
      <c r="A112" s="15" t="s">
        <v>614</v>
      </c>
      <c r="B112" s="6" t="s">
        <v>269</v>
      </c>
      <c r="C112" s="7" t="s">
        <v>270</v>
      </c>
      <c r="D112" s="7" t="s">
        <v>270</v>
      </c>
      <c r="E112" s="8">
        <f t="shared" si="5"/>
        <v>47890500</v>
      </c>
      <c r="F112" s="9">
        <v>3990875</v>
      </c>
      <c r="G112" s="9">
        <v>3990875</v>
      </c>
      <c r="H112" s="9">
        <v>3990875</v>
      </c>
      <c r="I112" s="9">
        <v>3990875</v>
      </c>
      <c r="J112" s="9">
        <v>3990875</v>
      </c>
      <c r="K112" s="9">
        <v>3990875</v>
      </c>
      <c r="L112" s="9">
        <v>3990875</v>
      </c>
      <c r="M112" s="9">
        <v>3990875</v>
      </c>
      <c r="N112" s="9">
        <v>3990875</v>
      </c>
      <c r="O112" s="9">
        <v>3990875</v>
      </c>
      <c r="P112" s="9">
        <v>3990875</v>
      </c>
      <c r="Q112" s="9">
        <v>3990875</v>
      </c>
      <c r="R112" s="1">
        <f t="shared" si="6"/>
        <v>11972625</v>
      </c>
      <c r="S112" s="1">
        <f t="shared" si="7"/>
        <v>23945250</v>
      </c>
      <c r="T112" s="1">
        <f t="shared" si="8"/>
        <v>35917875</v>
      </c>
      <c r="U112" s="1">
        <f t="shared" si="9"/>
        <v>47890500</v>
      </c>
    </row>
    <row r="113" spans="1:21">
      <c r="A113" s="15" t="s">
        <v>615</v>
      </c>
      <c r="B113" s="6" t="s">
        <v>271</v>
      </c>
      <c r="C113" s="7" t="s">
        <v>272</v>
      </c>
      <c r="D113" s="7" t="s">
        <v>272</v>
      </c>
      <c r="E113" s="8">
        <f t="shared" si="5"/>
        <v>17666451</v>
      </c>
      <c r="F113" s="9">
        <v>1472204.25</v>
      </c>
      <c r="G113" s="9">
        <v>1472204.25</v>
      </c>
      <c r="H113" s="9">
        <v>1472204.25</v>
      </c>
      <c r="I113" s="9">
        <v>1472204.25</v>
      </c>
      <c r="J113" s="9">
        <v>1472204.25</v>
      </c>
      <c r="K113" s="9">
        <v>1472204.25</v>
      </c>
      <c r="L113" s="9">
        <v>1472204.25</v>
      </c>
      <c r="M113" s="9">
        <v>1472204.25</v>
      </c>
      <c r="N113" s="9">
        <v>1472204.25</v>
      </c>
      <c r="O113" s="9">
        <v>1472204.25</v>
      </c>
      <c r="P113" s="9">
        <v>1472204.25</v>
      </c>
      <c r="Q113" s="9">
        <v>1472204.25</v>
      </c>
      <c r="R113" s="1">
        <f t="shared" si="6"/>
        <v>4416612.75</v>
      </c>
      <c r="S113" s="1">
        <f t="shared" si="7"/>
        <v>8833225.5</v>
      </c>
      <c r="T113" s="1">
        <f t="shared" si="8"/>
        <v>13249838.25</v>
      </c>
      <c r="U113" s="1">
        <f t="shared" si="9"/>
        <v>17666451</v>
      </c>
    </row>
    <row r="114" spans="1:21">
      <c r="A114" s="15" t="s">
        <v>616</v>
      </c>
      <c r="B114" s="6" t="s">
        <v>273</v>
      </c>
      <c r="C114" s="7" t="s">
        <v>274</v>
      </c>
      <c r="D114" s="7" t="s">
        <v>274</v>
      </c>
      <c r="E114" s="8">
        <f t="shared" si="5"/>
        <v>8915227</v>
      </c>
      <c r="F114" s="9">
        <v>742935.58</v>
      </c>
      <c r="G114" s="9">
        <v>742935.58</v>
      </c>
      <c r="H114" s="9">
        <v>742935.58</v>
      </c>
      <c r="I114" s="9">
        <v>742935.58</v>
      </c>
      <c r="J114" s="9">
        <v>742935.58</v>
      </c>
      <c r="K114" s="9">
        <v>742935.58</v>
      </c>
      <c r="L114" s="9">
        <v>742935.58</v>
      </c>
      <c r="M114" s="9">
        <v>742935.58</v>
      </c>
      <c r="N114" s="9">
        <v>742935.58</v>
      </c>
      <c r="O114" s="9">
        <v>742935.58</v>
      </c>
      <c r="P114" s="9">
        <v>742935.58</v>
      </c>
      <c r="Q114" s="9">
        <v>742935.62</v>
      </c>
      <c r="R114" s="1">
        <f t="shared" si="6"/>
        <v>2228806.7399999998</v>
      </c>
      <c r="S114" s="1">
        <f t="shared" si="7"/>
        <v>4457613.4799999995</v>
      </c>
      <c r="T114" s="1">
        <f t="shared" si="8"/>
        <v>6686420.2199999988</v>
      </c>
      <c r="U114" s="1">
        <f t="shared" si="9"/>
        <v>8915226.9999999981</v>
      </c>
    </row>
    <row r="115" spans="1:21">
      <c r="A115" s="15" t="s">
        <v>617</v>
      </c>
      <c r="B115" s="6" t="s">
        <v>275</v>
      </c>
      <c r="C115" s="7" t="s">
        <v>276</v>
      </c>
      <c r="D115" s="7" t="s">
        <v>276</v>
      </c>
      <c r="E115" s="8">
        <f t="shared" si="5"/>
        <v>4411845</v>
      </c>
      <c r="F115" s="9">
        <v>367653.75</v>
      </c>
      <c r="G115" s="9">
        <v>367653.75</v>
      </c>
      <c r="H115" s="9">
        <v>367653.75</v>
      </c>
      <c r="I115" s="9">
        <v>367653.75</v>
      </c>
      <c r="J115" s="9">
        <v>367653.75</v>
      </c>
      <c r="K115" s="9">
        <v>367653.75</v>
      </c>
      <c r="L115" s="9">
        <v>367653.75</v>
      </c>
      <c r="M115" s="9">
        <v>367653.75</v>
      </c>
      <c r="N115" s="9">
        <v>367653.75</v>
      </c>
      <c r="O115" s="9">
        <v>367653.75</v>
      </c>
      <c r="P115" s="9">
        <v>367653.75</v>
      </c>
      <c r="Q115" s="9">
        <v>367653.75</v>
      </c>
      <c r="R115" s="1">
        <f t="shared" si="6"/>
        <v>1102961.25</v>
      </c>
      <c r="S115" s="1">
        <f t="shared" si="7"/>
        <v>2205922.5</v>
      </c>
      <c r="T115" s="1">
        <f t="shared" si="8"/>
        <v>3308883.75</v>
      </c>
      <c r="U115" s="1">
        <f t="shared" si="9"/>
        <v>4411845</v>
      </c>
    </row>
    <row r="116" spans="1:21">
      <c r="A116" s="15" t="s">
        <v>618</v>
      </c>
      <c r="B116" s="6" t="s">
        <v>277</v>
      </c>
      <c r="C116" s="7" t="s">
        <v>278</v>
      </c>
      <c r="D116" s="7" t="s">
        <v>278</v>
      </c>
      <c r="E116" s="8">
        <f t="shared" si="5"/>
        <v>1613494893</v>
      </c>
      <c r="F116" s="9">
        <v>134457907.75</v>
      </c>
      <c r="G116" s="9">
        <v>134457907.75</v>
      </c>
      <c r="H116" s="9">
        <v>134457907.75</v>
      </c>
      <c r="I116" s="9">
        <v>134457907.75</v>
      </c>
      <c r="J116" s="9">
        <v>134457907.75</v>
      </c>
      <c r="K116" s="9">
        <v>134457907.75</v>
      </c>
      <c r="L116" s="9">
        <v>134457907.75</v>
      </c>
      <c r="M116" s="9">
        <v>134457907.75</v>
      </c>
      <c r="N116" s="9">
        <v>134457907.75</v>
      </c>
      <c r="O116" s="9">
        <v>134457907.75</v>
      </c>
      <c r="P116" s="9">
        <v>134457907.75</v>
      </c>
      <c r="Q116" s="9">
        <v>134457907.75</v>
      </c>
      <c r="R116" s="1">
        <f t="shared" si="6"/>
        <v>403373723.25</v>
      </c>
      <c r="S116" s="1">
        <f t="shared" si="7"/>
        <v>806747446.5</v>
      </c>
      <c r="T116" s="1">
        <f t="shared" si="8"/>
        <v>1210121169.75</v>
      </c>
      <c r="U116" s="1">
        <f t="shared" si="9"/>
        <v>1613494893</v>
      </c>
    </row>
    <row r="117" spans="1:21">
      <c r="A117" s="15" t="s">
        <v>619</v>
      </c>
      <c r="B117" s="6" t="s">
        <v>279</v>
      </c>
      <c r="C117" s="7" t="s">
        <v>280</v>
      </c>
      <c r="D117" s="7" t="s">
        <v>280</v>
      </c>
      <c r="E117" s="8">
        <f t="shared" si="5"/>
        <v>55295382.999999985</v>
      </c>
      <c r="F117" s="9">
        <v>4607948.58</v>
      </c>
      <c r="G117" s="9">
        <v>4607948.58</v>
      </c>
      <c r="H117" s="9">
        <v>4607948.58</v>
      </c>
      <c r="I117" s="9">
        <v>4607948.58</v>
      </c>
      <c r="J117" s="9">
        <v>4607948.58</v>
      </c>
      <c r="K117" s="9">
        <v>4607948.58</v>
      </c>
      <c r="L117" s="9">
        <v>4607948.58</v>
      </c>
      <c r="M117" s="9">
        <v>4607948.58</v>
      </c>
      <c r="N117" s="9">
        <v>4607948.58</v>
      </c>
      <c r="O117" s="9">
        <v>4607948.58</v>
      </c>
      <c r="P117" s="9">
        <v>4607948.58</v>
      </c>
      <c r="Q117" s="9">
        <v>4607948.62</v>
      </c>
      <c r="R117" s="1">
        <f t="shared" si="6"/>
        <v>13823845.74</v>
      </c>
      <c r="S117" s="1">
        <f t="shared" si="7"/>
        <v>27647691.48</v>
      </c>
      <c r="T117" s="1">
        <f t="shared" si="8"/>
        <v>41471537.219999999</v>
      </c>
      <c r="U117" s="1">
        <f t="shared" si="9"/>
        <v>55295383</v>
      </c>
    </row>
    <row r="118" spans="1:21">
      <c r="A118" s="15" t="s">
        <v>620</v>
      </c>
      <c r="B118" s="6" t="s">
        <v>281</v>
      </c>
      <c r="C118" s="7" t="s">
        <v>282</v>
      </c>
      <c r="D118" s="7" t="s">
        <v>282</v>
      </c>
      <c r="E118" s="8">
        <f t="shared" si="5"/>
        <v>21792247.000000004</v>
      </c>
      <c r="F118" s="9">
        <v>1816020.58</v>
      </c>
      <c r="G118" s="9">
        <v>1816020.58</v>
      </c>
      <c r="H118" s="9">
        <v>1816020.58</v>
      </c>
      <c r="I118" s="9">
        <v>1816020.58</v>
      </c>
      <c r="J118" s="9">
        <v>1816020.58</v>
      </c>
      <c r="K118" s="9">
        <v>1816020.58</v>
      </c>
      <c r="L118" s="9">
        <v>1816020.58</v>
      </c>
      <c r="M118" s="9">
        <v>1816020.58</v>
      </c>
      <c r="N118" s="9">
        <v>1816020.58</v>
      </c>
      <c r="O118" s="9">
        <v>1816020.58</v>
      </c>
      <c r="P118" s="9">
        <v>1816020.58</v>
      </c>
      <c r="Q118" s="9">
        <v>1816020.62</v>
      </c>
      <c r="R118" s="1">
        <f t="shared" si="6"/>
        <v>5448061.7400000002</v>
      </c>
      <c r="S118" s="1">
        <f t="shared" si="7"/>
        <v>10896123.48</v>
      </c>
      <c r="T118" s="1">
        <f t="shared" si="8"/>
        <v>16344185.220000001</v>
      </c>
      <c r="U118" s="1">
        <f t="shared" si="9"/>
        <v>21792247</v>
      </c>
    </row>
    <row r="119" spans="1:21" ht="22.5">
      <c r="A119" s="15" t="s">
        <v>621</v>
      </c>
      <c r="B119" s="6" t="s">
        <v>283</v>
      </c>
      <c r="C119" s="7" t="s">
        <v>284</v>
      </c>
      <c r="D119" s="7" t="s">
        <v>284</v>
      </c>
      <c r="E119" s="8">
        <f t="shared" si="5"/>
        <v>15210235</v>
      </c>
      <c r="F119" s="9">
        <v>1267519.58</v>
      </c>
      <c r="G119" s="9">
        <v>1267519.58</v>
      </c>
      <c r="H119" s="9">
        <v>1267519.58</v>
      </c>
      <c r="I119" s="9">
        <v>1267519.58</v>
      </c>
      <c r="J119" s="9">
        <v>1267519.58</v>
      </c>
      <c r="K119" s="9">
        <v>1267519.58</v>
      </c>
      <c r="L119" s="9">
        <v>1267519.58</v>
      </c>
      <c r="M119" s="9">
        <v>1267519.58</v>
      </c>
      <c r="N119" s="9">
        <v>1267519.58</v>
      </c>
      <c r="O119" s="9">
        <v>1267519.58</v>
      </c>
      <c r="P119" s="9">
        <v>1267519.58</v>
      </c>
      <c r="Q119" s="9">
        <v>1267519.6200000001</v>
      </c>
      <c r="R119" s="1">
        <f t="shared" si="6"/>
        <v>3802558.74</v>
      </c>
      <c r="S119" s="1">
        <f t="shared" si="7"/>
        <v>7605117.4800000004</v>
      </c>
      <c r="T119" s="1">
        <f t="shared" si="8"/>
        <v>11407676.220000001</v>
      </c>
      <c r="U119" s="1">
        <f t="shared" si="9"/>
        <v>15210235</v>
      </c>
    </row>
    <row r="120" spans="1:21" ht="22.5">
      <c r="A120" s="15" t="s">
        <v>622</v>
      </c>
      <c r="B120" s="6" t="s">
        <v>285</v>
      </c>
      <c r="C120" s="7" t="s">
        <v>286</v>
      </c>
      <c r="D120" s="7" t="s">
        <v>286</v>
      </c>
      <c r="E120" s="8">
        <f t="shared" si="5"/>
        <v>28625028.999999996</v>
      </c>
      <c r="F120" s="9">
        <v>2385419.08</v>
      </c>
      <c r="G120" s="9">
        <v>2385419.08</v>
      </c>
      <c r="H120" s="9">
        <v>2385419.08</v>
      </c>
      <c r="I120" s="9">
        <v>2385419.08</v>
      </c>
      <c r="J120" s="9">
        <v>2385419.08</v>
      </c>
      <c r="K120" s="9">
        <v>2385419.08</v>
      </c>
      <c r="L120" s="9">
        <v>2385419.08</v>
      </c>
      <c r="M120" s="9">
        <v>2385419.08</v>
      </c>
      <c r="N120" s="9">
        <v>2385419.08</v>
      </c>
      <c r="O120" s="9">
        <v>2385419.08</v>
      </c>
      <c r="P120" s="9">
        <v>2385419.08</v>
      </c>
      <c r="Q120" s="9">
        <v>2385419.12</v>
      </c>
      <c r="R120" s="1">
        <f t="shared" si="6"/>
        <v>7156257.2400000002</v>
      </c>
      <c r="S120" s="1">
        <f t="shared" si="7"/>
        <v>14312514.48</v>
      </c>
      <c r="T120" s="1">
        <f t="shared" si="8"/>
        <v>21468771.719999999</v>
      </c>
      <c r="U120" s="1">
        <f t="shared" si="9"/>
        <v>28625029</v>
      </c>
    </row>
    <row r="121" spans="1:21" ht="22.5">
      <c r="A121" s="15" t="s">
        <v>623</v>
      </c>
      <c r="B121" s="6" t="s">
        <v>287</v>
      </c>
      <c r="C121" s="7" t="s">
        <v>288</v>
      </c>
      <c r="D121" s="7" t="s">
        <v>288</v>
      </c>
      <c r="E121" s="8">
        <f t="shared" si="5"/>
        <v>147266196</v>
      </c>
      <c r="F121" s="9">
        <v>12272183</v>
      </c>
      <c r="G121" s="9">
        <v>12272183</v>
      </c>
      <c r="H121" s="9">
        <v>12272183</v>
      </c>
      <c r="I121" s="9">
        <v>12272183</v>
      </c>
      <c r="J121" s="9">
        <v>12272183</v>
      </c>
      <c r="K121" s="9">
        <v>12272183</v>
      </c>
      <c r="L121" s="9">
        <v>12272183</v>
      </c>
      <c r="M121" s="9">
        <v>12272183</v>
      </c>
      <c r="N121" s="9">
        <v>12272183</v>
      </c>
      <c r="O121" s="9">
        <v>12272183</v>
      </c>
      <c r="P121" s="9">
        <v>12272183</v>
      </c>
      <c r="Q121" s="9">
        <v>12272183</v>
      </c>
      <c r="R121" s="1">
        <f t="shared" si="6"/>
        <v>36816549</v>
      </c>
      <c r="S121" s="1">
        <f t="shared" si="7"/>
        <v>73633098</v>
      </c>
      <c r="T121" s="1">
        <f t="shared" si="8"/>
        <v>110449647</v>
      </c>
      <c r="U121" s="1">
        <f t="shared" si="9"/>
        <v>147266196</v>
      </c>
    </row>
    <row r="122" spans="1:21" ht="22.5">
      <c r="A122" s="15" t="s">
        <v>624</v>
      </c>
      <c r="B122" s="6" t="s">
        <v>289</v>
      </c>
      <c r="C122" s="7" t="s">
        <v>290</v>
      </c>
      <c r="D122" s="7" t="s">
        <v>290</v>
      </c>
      <c r="E122" s="8">
        <f t="shared" si="5"/>
        <v>5661884</v>
      </c>
      <c r="F122" s="9">
        <v>471823.67</v>
      </c>
      <c r="G122" s="9">
        <v>471823.67</v>
      </c>
      <c r="H122" s="9">
        <v>471823.67</v>
      </c>
      <c r="I122" s="9">
        <v>471823.67</v>
      </c>
      <c r="J122" s="9">
        <v>471823.67</v>
      </c>
      <c r="K122" s="9">
        <v>471823.67</v>
      </c>
      <c r="L122" s="9">
        <v>471823.67</v>
      </c>
      <c r="M122" s="9">
        <v>471823.67</v>
      </c>
      <c r="N122" s="9">
        <v>471823.67</v>
      </c>
      <c r="O122" s="9">
        <v>471823.67</v>
      </c>
      <c r="P122" s="9">
        <v>471823.67</v>
      </c>
      <c r="Q122" s="9">
        <v>471823.63</v>
      </c>
      <c r="R122" s="1">
        <f t="shared" si="6"/>
        <v>1415471.01</v>
      </c>
      <c r="S122" s="1">
        <f t="shared" si="7"/>
        <v>2830942.02</v>
      </c>
      <c r="T122" s="1">
        <f t="shared" si="8"/>
        <v>4246413.03</v>
      </c>
      <c r="U122" s="1">
        <f t="shared" si="9"/>
        <v>5661884</v>
      </c>
    </row>
    <row r="123" spans="1:21" ht="45">
      <c r="A123" s="15" t="s">
        <v>625</v>
      </c>
      <c r="B123" s="6" t="s">
        <v>291</v>
      </c>
      <c r="C123" s="7" t="s">
        <v>292</v>
      </c>
      <c r="D123" s="7" t="s">
        <v>292</v>
      </c>
      <c r="E123" s="8">
        <f t="shared" si="5"/>
        <v>1210945</v>
      </c>
      <c r="F123" s="9">
        <v>100912.08</v>
      </c>
      <c r="G123" s="9">
        <v>100912.08</v>
      </c>
      <c r="H123" s="9">
        <v>100912.08</v>
      </c>
      <c r="I123" s="9">
        <v>100912.08</v>
      </c>
      <c r="J123" s="9">
        <v>100912.08</v>
      </c>
      <c r="K123" s="9">
        <v>100912.08</v>
      </c>
      <c r="L123" s="9">
        <v>100912.08</v>
      </c>
      <c r="M123" s="9">
        <v>100912.08</v>
      </c>
      <c r="N123" s="9">
        <v>100912.08</v>
      </c>
      <c r="O123" s="9">
        <v>100912.08</v>
      </c>
      <c r="P123" s="9">
        <v>100912.08</v>
      </c>
      <c r="Q123" s="9">
        <v>100912.12</v>
      </c>
      <c r="R123" s="1">
        <f t="shared" si="6"/>
        <v>302736.24</v>
      </c>
      <c r="S123" s="1">
        <f t="shared" si="7"/>
        <v>605472.48</v>
      </c>
      <c r="T123" s="1">
        <f t="shared" si="8"/>
        <v>908208.72</v>
      </c>
      <c r="U123" s="1">
        <f t="shared" si="9"/>
        <v>1210945</v>
      </c>
    </row>
    <row r="124" spans="1:21" ht="33.75">
      <c r="A124" s="15" t="s">
        <v>626</v>
      </c>
      <c r="B124" s="6" t="s">
        <v>293</v>
      </c>
      <c r="C124" s="7" t="s">
        <v>294</v>
      </c>
      <c r="D124" s="7" t="s">
        <v>294</v>
      </c>
      <c r="E124" s="8">
        <f t="shared" si="5"/>
        <v>10548573</v>
      </c>
      <c r="F124" s="9">
        <v>879047.75</v>
      </c>
      <c r="G124" s="9">
        <v>879047.75</v>
      </c>
      <c r="H124" s="9">
        <v>879047.75</v>
      </c>
      <c r="I124" s="9">
        <v>879047.75</v>
      </c>
      <c r="J124" s="9">
        <v>879047.75</v>
      </c>
      <c r="K124" s="9">
        <v>879047.75</v>
      </c>
      <c r="L124" s="9">
        <v>879047.75</v>
      </c>
      <c r="M124" s="9">
        <v>879047.75</v>
      </c>
      <c r="N124" s="9">
        <v>879047.75</v>
      </c>
      <c r="O124" s="9">
        <v>879047.75</v>
      </c>
      <c r="P124" s="9">
        <v>879047.75</v>
      </c>
      <c r="Q124" s="9">
        <v>879047.75</v>
      </c>
      <c r="R124" s="1">
        <f t="shared" si="6"/>
        <v>2637143.25</v>
      </c>
      <c r="S124" s="1">
        <f t="shared" si="7"/>
        <v>5274286.5</v>
      </c>
      <c r="T124" s="1">
        <f t="shared" si="8"/>
        <v>7911429.75</v>
      </c>
      <c r="U124" s="1">
        <f t="shared" si="9"/>
        <v>10548573</v>
      </c>
    </row>
    <row r="125" spans="1:21" ht="22.5">
      <c r="A125" s="15" t="s">
        <v>627</v>
      </c>
      <c r="B125" s="6" t="s">
        <v>295</v>
      </c>
      <c r="C125" s="7" t="s">
        <v>296</v>
      </c>
      <c r="D125" s="7" t="s">
        <v>296</v>
      </c>
      <c r="E125" s="8">
        <f t="shared" si="5"/>
        <v>3616626</v>
      </c>
      <c r="F125" s="9">
        <v>301385.5</v>
      </c>
      <c r="G125" s="9">
        <v>301385.5</v>
      </c>
      <c r="H125" s="9">
        <v>301385.5</v>
      </c>
      <c r="I125" s="9">
        <v>301385.5</v>
      </c>
      <c r="J125" s="9">
        <v>301385.5</v>
      </c>
      <c r="K125" s="9">
        <v>301385.5</v>
      </c>
      <c r="L125" s="9">
        <v>301385.5</v>
      </c>
      <c r="M125" s="9">
        <v>301385.5</v>
      </c>
      <c r="N125" s="9">
        <v>301385.5</v>
      </c>
      <c r="O125" s="9">
        <v>301385.5</v>
      </c>
      <c r="P125" s="9">
        <v>301385.5</v>
      </c>
      <c r="Q125" s="9">
        <v>301385.5</v>
      </c>
      <c r="R125" s="1">
        <f t="shared" si="6"/>
        <v>904156.5</v>
      </c>
      <c r="S125" s="1">
        <f t="shared" si="7"/>
        <v>1808313</v>
      </c>
      <c r="T125" s="1">
        <f t="shared" si="8"/>
        <v>2712469.5</v>
      </c>
      <c r="U125" s="1">
        <f t="shared" si="9"/>
        <v>3616626</v>
      </c>
    </row>
    <row r="126" spans="1:21" ht="22.5">
      <c r="A126" s="15" t="s">
        <v>628</v>
      </c>
      <c r="B126" s="6" t="s">
        <v>297</v>
      </c>
      <c r="C126" s="7" t="s">
        <v>298</v>
      </c>
      <c r="D126" s="7" t="s">
        <v>298</v>
      </c>
      <c r="E126" s="8">
        <f t="shared" si="5"/>
        <v>15212142</v>
      </c>
      <c r="F126" s="9">
        <v>1267678.5</v>
      </c>
      <c r="G126" s="9">
        <v>1267678.5</v>
      </c>
      <c r="H126" s="9">
        <v>1267678.5</v>
      </c>
      <c r="I126" s="9">
        <v>1267678.5</v>
      </c>
      <c r="J126" s="9">
        <v>1267678.5</v>
      </c>
      <c r="K126" s="9">
        <v>1267678.5</v>
      </c>
      <c r="L126" s="9">
        <v>1267678.5</v>
      </c>
      <c r="M126" s="9">
        <v>1267678.5</v>
      </c>
      <c r="N126" s="9">
        <v>1267678.5</v>
      </c>
      <c r="O126" s="9">
        <v>1267678.5</v>
      </c>
      <c r="P126" s="9">
        <v>1267678.5</v>
      </c>
      <c r="Q126" s="9">
        <v>1267678.5</v>
      </c>
      <c r="R126" s="1">
        <f t="shared" si="6"/>
        <v>3803035.5</v>
      </c>
      <c r="S126" s="1">
        <f t="shared" si="7"/>
        <v>7606071</v>
      </c>
      <c r="T126" s="1">
        <f t="shared" si="8"/>
        <v>11409106.5</v>
      </c>
      <c r="U126" s="1">
        <f t="shared" si="9"/>
        <v>15212142</v>
      </c>
    </row>
    <row r="127" spans="1:21" ht="33.75">
      <c r="A127" s="15" t="s">
        <v>629</v>
      </c>
      <c r="B127" s="6" t="s">
        <v>299</v>
      </c>
      <c r="C127" s="7" t="s">
        <v>300</v>
      </c>
      <c r="D127" s="7" t="s">
        <v>300</v>
      </c>
      <c r="E127" s="8">
        <f t="shared" si="5"/>
        <v>9221300.0000000019</v>
      </c>
      <c r="F127" s="9">
        <v>768441.67</v>
      </c>
      <c r="G127" s="9">
        <v>768441.67</v>
      </c>
      <c r="H127" s="9">
        <v>768441.67</v>
      </c>
      <c r="I127" s="9">
        <v>768441.67</v>
      </c>
      <c r="J127" s="9">
        <v>768441.67</v>
      </c>
      <c r="K127" s="9">
        <v>768441.67</v>
      </c>
      <c r="L127" s="9">
        <v>768441.67</v>
      </c>
      <c r="M127" s="9">
        <v>768441.67</v>
      </c>
      <c r="N127" s="9">
        <v>768441.67</v>
      </c>
      <c r="O127" s="9">
        <v>768441.67</v>
      </c>
      <c r="P127" s="9">
        <v>768441.67</v>
      </c>
      <c r="Q127" s="9">
        <v>768441.63</v>
      </c>
      <c r="R127" s="1">
        <f t="shared" si="6"/>
        <v>2305325.0100000002</v>
      </c>
      <c r="S127" s="1">
        <f t="shared" si="7"/>
        <v>4610650.0200000005</v>
      </c>
      <c r="T127" s="1">
        <f t="shared" si="8"/>
        <v>6915975.0300000012</v>
      </c>
      <c r="U127" s="1">
        <f t="shared" si="9"/>
        <v>9221300.0000000019</v>
      </c>
    </row>
    <row r="128" spans="1:21" ht="33.75">
      <c r="A128" s="15" t="s">
        <v>630</v>
      </c>
      <c r="B128" s="6" t="s">
        <v>301</v>
      </c>
      <c r="C128" s="7" t="s">
        <v>302</v>
      </c>
      <c r="D128" s="7" t="s">
        <v>302</v>
      </c>
      <c r="E128" s="8">
        <f t="shared" si="5"/>
        <v>6290241</v>
      </c>
      <c r="F128" s="9">
        <v>524186.75</v>
      </c>
      <c r="G128" s="9">
        <v>524186.75</v>
      </c>
      <c r="H128" s="9">
        <v>524186.75</v>
      </c>
      <c r="I128" s="9">
        <v>524186.75</v>
      </c>
      <c r="J128" s="9">
        <v>524186.75</v>
      </c>
      <c r="K128" s="9">
        <v>524186.75</v>
      </c>
      <c r="L128" s="9">
        <v>524186.75</v>
      </c>
      <c r="M128" s="9">
        <v>524186.75</v>
      </c>
      <c r="N128" s="9">
        <v>524186.75</v>
      </c>
      <c r="O128" s="9">
        <v>524186.75</v>
      </c>
      <c r="P128" s="9">
        <v>524186.75</v>
      </c>
      <c r="Q128" s="9">
        <v>524186.75</v>
      </c>
      <c r="R128" s="1">
        <f t="shared" si="6"/>
        <v>1572560.25</v>
      </c>
      <c r="S128" s="1">
        <f t="shared" si="7"/>
        <v>3145120.5</v>
      </c>
      <c r="T128" s="1">
        <f t="shared" si="8"/>
        <v>4717680.75</v>
      </c>
      <c r="U128" s="1">
        <f t="shared" si="9"/>
        <v>6290241</v>
      </c>
    </row>
    <row r="129" spans="1:21" ht="33.75">
      <c r="A129" s="15" t="s">
        <v>631</v>
      </c>
      <c r="B129" s="6" t="s">
        <v>303</v>
      </c>
      <c r="C129" s="7" t="s">
        <v>304</v>
      </c>
      <c r="D129" s="7" t="s">
        <v>304</v>
      </c>
      <c r="E129" s="8">
        <f t="shared" si="5"/>
        <v>3438322.0000000005</v>
      </c>
      <c r="F129" s="9">
        <v>286526.83</v>
      </c>
      <c r="G129" s="9">
        <v>286526.83</v>
      </c>
      <c r="H129" s="9">
        <v>286526.83</v>
      </c>
      <c r="I129" s="9">
        <v>286526.83</v>
      </c>
      <c r="J129" s="9">
        <v>286526.83</v>
      </c>
      <c r="K129" s="9">
        <v>286526.83</v>
      </c>
      <c r="L129" s="9">
        <v>286526.83</v>
      </c>
      <c r="M129" s="9">
        <v>286526.83</v>
      </c>
      <c r="N129" s="9">
        <v>286526.83</v>
      </c>
      <c r="O129" s="9">
        <v>286526.83</v>
      </c>
      <c r="P129" s="9">
        <v>286526.83</v>
      </c>
      <c r="Q129" s="9">
        <v>286526.87</v>
      </c>
      <c r="R129" s="1">
        <f t="shared" si="6"/>
        <v>859580.49</v>
      </c>
      <c r="S129" s="1">
        <f t="shared" si="7"/>
        <v>1719160.98</v>
      </c>
      <c r="T129" s="1">
        <f t="shared" si="8"/>
        <v>2578741.4699999997</v>
      </c>
      <c r="U129" s="1">
        <f t="shared" si="9"/>
        <v>3438322</v>
      </c>
    </row>
    <row r="130" spans="1:21" ht="22.5">
      <c r="A130" s="15" t="s">
        <v>632</v>
      </c>
      <c r="B130" s="6" t="s">
        <v>305</v>
      </c>
      <c r="C130" s="7" t="s">
        <v>306</v>
      </c>
      <c r="D130" s="7" t="s">
        <v>306</v>
      </c>
      <c r="E130" s="8">
        <f t="shared" si="5"/>
        <v>9957402</v>
      </c>
      <c r="F130" s="9">
        <v>829783.5</v>
      </c>
      <c r="G130" s="9">
        <v>829783.5</v>
      </c>
      <c r="H130" s="9">
        <v>829783.5</v>
      </c>
      <c r="I130" s="9">
        <v>829783.5</v>
      </c>
      <c r="J130" s="9">
        <v>829783.5</v>
      </c>
      <c r="K130" s="9">
        <v>829783.5</v>
      </c>
      <c r="L130" s="9">
        <v>829783.5</v>
      </c>
      <c r="M130" s="9">
        <v>829783.5</v>
      </c>
      <c r="N130" s="9">
        <v>829783.5</v>
      </c>
      <c r="O130" s="9">
        <v>829783.5</v>
      </c>
      <c r="P130" s="9">
        <v>829783.5</v>
      </c>
      <c r="Q130" s="9">
        <v>829783.5</v>
      </c>
      <c r="R130" s="1">
        <f t="shared" si="6"/>
        <v>2489350.5</v>
      </c>
      <c r="S130" s="1">
        <f t="shared" si="7"/>
        <v>4978701</v>
      </c>
      <c r="T130" s="1">
        <f t="shared" si="8"/>
        <v>7468051.5</v>
      </c>
      <c r="U130" s="1">
        <f t="shared" si="9"/>
        <v>9957402</v>
      </c>
    </row>
    <row r="131" spans="1:21" ht="22.5">
      <c r="A131" s="15" t="s">
        <v>633</v>
      </c>
      <c r="B131" s="6" t="s">
        <v>307</v>
      </c>
      <c r="C131" s="7" t="s">
        <v>308</v>
      </c>
      <c r="D131" s="7" t="s">
        <v>308</v>
      </c>
      <c r="E131" s="8">
        <f t="shared" si="5"/>
        <v>13366166</v>
      </c>
      <c r="F131" s="9">
        <v>1113847.17</v>
      </c>
      <c r="G131" s="9">
        <v>1113847.17</v>
      </c>
      <c r="H131" s="9">
        <v>1113847.17</v>
      </c>
      <c r="I131" s="9">
        <v>1113847.17</v>
      </c>
      <c r="J131" s="9">
        <v>1113847.17</v>
      </c>
      <c r="K131" s="9">
        <v>1113847.17</v>
      </c>
      <c r="L131" s="9">
        <v>1113847.17</v>
      </c>
      <c r="M131" s="9">
        <v>1113847.17</v>
      </c>
      <c r="N131" s="9">
        <v>1113847.17</v>
      </c>
      <c r="O131" s="9">
        <v>1113847.17</v>
      </c>
      <c r="P131" s="9">
        <v>1113847.17</v>
      </c>
      <c r="Q131" s="9">
        <v>1113847.1299999999</v>
      </c>
      <c r="R131" s="1">
        <f t="shared" si="6"/>
        <v>3341541.51</v>
      </c>
      <c r="S131" s="1">
        <f t="shared" si="7"/>
        <v>6683083.0199999996</v>
      </c>
      <c r="T131" s="1">
        <f t="shared" si="8"/>
        <v>10024624.529999999</v>
      </c>
      <c r="U131" s="1">
        <f t="shared" si="9"/>
        <v>13366166</v>
      </c>
    </row>
    <row r="132" spans="1:21" ht="22.5">
      <c r="A132" s="15" t="s">
        <v>634</v>
      </c>
      <c r="B132" s="6" t="s">
        <v>309</v>
      </c>
      <c r="C132" s="7" t="s">
        <v>310</v>
      </c>
      <c r="D132" s="7" t="s">
        <v>310</v>
      </c>
      <c r="E132" s="8">
        <f t="shared" ref="E132:E195" si="10">SUM(F132:Q132)</f>
        <v>3436414.9999999995</v>
      </c>
      <c r="F132" s="9">
        <v>286367.92</v>
      </c>
      <c r="G132" s="9">
        <v>286367.92</v>
      </c>
      <c r="H132" s="9">
        <v>286367.92</v>
      </c>
      <c r="I132" s="9">
        <v>286367.92</v>
      </c>
      <c r="J132" s="9">
        <v>286367.92</v>
      </c>
      <c r="K132" s="9">
        <v>286367.92</v>
      </c>
      <c r="L132" s="9">
        <v>286367.92</v>
      </c>
      <c r="M132" s="9">
        <v>286367.92</v>
      </c>
      <c r="N132" s="9">
        <v>286367.92</v>
      </c>
      <c r="O132" s="9">
        <v>286367.92</v>
      </c>
      <c r="P132" s="9">
        <v>286367.92</v>
      </c>
      <c r="Q132" s="9">
        <v>286367.88</v>
      </c>
      <c r="R132" s="1">
        <f t="shared" ref="R132:R195" si="11">SUM(F132:H132)</f>
        <v>859103.76</v>
      </c>
      <c r="S132" s="1">
        <f t="shared" ref="S132:S195" si="12">SUM(I132:K132)+R132</f>
        <v>1718207.52</v>
      </c>
      <c r="T132" s="1">
        <f t="shared" ref="T132:T195" si="13">SUM(L132:N132)+S132</f>
        <v>2577311.2800000003</v>
      </c>
      <c r="U132" s="1">
        <f t="shared" ref="U132:U195" si="14">SUM(O132:Q132)+T132</f>
        <v>3436415</v>
      </c>
    </row>
    <row r="133" spans="1:21" ht="22.5">
      <c r="A133" s="15" t="s">
        <v>635</v>
      </c>
      <c r="B133" s="6" t="s">
        <v>311</v>
      </c>
      <c r="C133" s="7" t="s">
        <v>312</v>
      </c>
      <c r="D133" s="7" t="s">
        <v>312</v>
      </c>
      <c r="E133" s="8">
        <f t="shared" si="10"/>
        <v>929663.00000000012</v>
      </c>
      <c r="F133" s="9">
        <v>77471.92</v>
      </c>
      <c r="G133" s="9">
        <v>77471.92</v>
      </c>
      <c r="H133" s="9">
        <v>77471.92</v>
      </c>
      <c r="I133" s="9">
        <v>77471.92</v>
      </c>
      <c r="J133" s="9">
        <v>77471.92</v>
      </c>
      <c r="K133" s="9">
        <v>77471.92</v>
      </c>
      <c r="L133" s="9">
        <v>77471.92</v>
      </c>
      <c r="M133" s="9">
        <v>77471.92</v>
      </c>
      <c r="N133" s="9">
        <v>77471.92</v>
      </c>
      <c r="O133" s="9">
        <v>77471.92</v>
      </c>
      <c r="P133" s="9">
        <v>77471.92</v>
      </c>
      <c r="Q133" s="9">
        <v>77471.88</v>
      </c>
      <c r="R133" s="1">
        <f t="shared" si="11"/>
        <v>232415.76</v>
      </c>
      <c r="S133" s="1">
        <f t="shared" si="12"/>
        <v>464831.52</v>
      </c>
      <c r="T133" s="1">
        <f t="shared" si="13"/>
        <v>697247.28</v>
      </c>
      <c r="U133" s="1">
        <f t="shared" si="14"/>
        <v>929663</v>
      </c>
    </row>
    <row r="134" spans="1:21" ht="22.5">
      <c r="A134" s="15" t="s">
        <v>636</v>
      </c>
      <c r="B134" s="6" t="s">
        <v>313</v>
      </c>
      <c r="C134" s="7" t="s">
        <v>314</v>
      </c>
      <c r="D134" s="7" t="s">
        <v>314</v>
      </c>
      <c r="E134" s="8">
        <f t="shared" si="10"/>
        <v>148496211</v>
      </c>
      <c r="F134" s="9">
        <v>12374684.25</v>
      </c>
      <c r="G134" s="9">
        <v>12374684.25</v>
      </c>
      <c r="H134" s="9">
        <v>12374684.25</v>
      </c>
      <c r="I134" s="9">
        <v>12374684.25</v>
      </c>
      <c r="J134" s="9">
        <v>12374684.25</v>
      </c>
      <c r="K134" s="9">
        <v>12374684.25</v>
      </c>
      <c r="L134" s="9">
        <v>12374684.25</v>
      </c>
      <c r="M134" s="9">
        <v>12374684.25</v>
      </c>
      <c r="N134" s="9">
        <v>12374684.25</v>
      </c>
      <c r="O134" s="9">
        <v>12374684.25</v>
      </c>
      <c r="P134" s="9">
        <v>12374684.25</v>
      </c>
      <c r="Q134" s="9">
        <v>12374684.25</v>
      </c>
      <c r="R134" s="1">
        <f t="shared" si="11"/>
        <v>37124052.75</v>
      </c>
      <c r="S134" s="1">
        <f t="shared" si="12"/>
        <v>74248105.5</v>
      </c>
      <c r="T134" s="1">
        <f t="shared" si="13"/>
        <v>111372158.25</v>
      </c>
      <c r="U134" s="1">
        <f t="shared" si="14"/>
        <v>148496211</v>
      </c>
    </row>
    <row r="135" spans="1:21" ht="22.5">
      <c r="A135" s="15" t="s">
        <v>637</v>
      </c>
      <c r="B135" s="6" t="s">
        <v>315</v>
      </c>
      <c r="C135" s="7" t="s">
        <v>316</v>
      </c>
      <c r="D135" s="7" t="s">
        <v>316</v>
      </c>
      <c r="E135" s="8">
        <f t="shared" si="10"/>
        <v>659822</v>
      </c>
      <c r="F135" s="9">
        <v>54985.17</v>
      </c>
      <c r="G135" s="9">
        <v>54985.17</v>
      </c>
      <c r="H135" s="9">
        <v>54985.17</v>
      </c>
      <c r="I135" s="9">
        <v>54985.17</v>
      </c>
      <c r="J135" s="9">
        <v>54985.17</v>
      </c>
      <c r="K135" s="9">
        <v>54985.17</v>
      </c>
      <c r="L135" s="9">
        <v>54985.17</v>
      </c>
      <c r="M135" s="9">
        <v>54985.17</v>
      </c>
      <c r="N135" s="9">
        <v>54985.17</v>
      </c>
      <c r="O135" s="9">
        <v>54985.17</v>
      </c>
      <c r="P135" s="9">
        <v>54985.17</v>
      </c>
      <c r="Q135" s="9">
        <v>54985.13</v>
      </c>
      <c r="R135" s="1">
        <f t="shared" si="11"/>
        <v>164955.51</v>
      </c>
      <c r="S135" s="1">
        <f t="shared" si="12"/>
        <v>329911.02</v>
      </c>
      <c r="T135" s="1">
        <f t="shared" si="13"/>
        <v>494866.53</v>
      </c>
      <c r="U135" s="1">
        <f t="shared" si="14"/>
        <v>659822</v>
      </c>
    </row>
    <row r="136" spans="1:21" ht="33.75">
      <c r="A136" s="15" t="s">
        <v>638</v>
      </c>
      <c r="B136" s="6" t="s">
        <v>317</v>
      </c>
      <c r="C136" s="7" t="s">
        <v>318</v>
      </c>
      <c r="D136" s="7" t="s">
        <v>318</v>
      </c>
      <c r="E136" s="8">
        <f t="shared" si="10"/>
        <v>19998712.999999996</v>
      </c>
      <c r="F136" s="9">
        <v>1666559.42</v>
      </c>
      <c r="G136" s="9">
        <v>1666559.42</v>
      </c>
      <c r="H136" s="9">
        <v>1666559.42</v>
      </c>
      <c r="I136" s="9">
        <v>1666559.42</v>
      </c>
      <c r="J136" s="9">
        <v>1666559.42</v>
      </c>
      <c r="K136" s="9">
        <v>1666559.42</v>
      </c>
      <c r="L136" s="9">
        <v>1666559.42</v>
      </c>
      <c r="M136" s="9">
        <v>1666559.42</v>
      </c>
      <c r="N136" s="9">
        <v>1666559.42</v>
      </c>
      <c r="O136" s="9">
        <v>1666559.42</v>
      </c>
      <c r="P136" s="9">
        <v>1666559.42</v>
      </c>
      <c r="Q136" s="9">
        <v>1666559.38</v>
      </c>
      <c r="R136" s="1">
        <f t="shared" si="11"/>
        <v>4999678.26</v>
      </c>
      <c r="S136" s="1">
        <f t="shared" si="12"/>
        <v>9999356.5199999996</v>
      </c>
      <c r="T136" s="1">
        <f t="shared" si="13"/>
        <v>14999034.779999999</v>
      </c>
      <c r="U136" s="1">
        <f t="shared" si="14"/>
        <v>19998713</v>
      </c>
    </row>
    <row r="137" spans="1:21" ht="22.5">
      <c r="A137" s="15" t="s">
        <v>639</v>
      </c>
      <c r="B137" s="6" t="s">
        <v>319</v>
      </c>
      <c r="C137" s="7" t="s">
        <v>320</v>
      </c>
      <c r="D137" s="7" t="s">
        <v>320</v>
      </c>
      <c r="E137" s="8">
        <f t="shared" si="10"/>
        <v>501541.00000000012</v>
      </c>
      <c r="F137" s="9">
        <v>41795.08</v>
      </c>
      <c r="G137" s="9">
        <v>41795.08</v>
      </c>
      <c r="H137" s="9">
        <v>41795.08</v>
      </c>
      <c r="I137" s="9">
        <v>41795.08</v>
      </c>
      <c r="J137" s="9">
        <v>41795.08</v>
      </c>
      <c r="K137" s="9">
        <v>41795.08</v>
      </c>
      <c r="L137" s="9">
        <v>41795.08</v>
      </c>
      <c r="M137" s="9">
        <v>41795.08</v>
      </c>
      <c r="N137" s="9">
        <v>41795.08</v>
      </c>
      <c r="O137" s="9">
        <v>41795.08</v>
      </c>
      <c r="P137" s="9">
        <v>41795.08</v>
      </c>
      <c r="Q137" s="9">
        <v>41795.120000000003</v>
      </c>
      <c r="R137" s="1">
        <f t="shared" si="11"/>
        <v>125385.24</v>
      </c>
      <c r="S137" s="1">
        <f t="shared" si="12"/>
        <v>250770.48</v>
      </c>
      <c r="T137" s="1">
        <f t="shared" si="13"/>
        <v>376155.72000000003</v>
      </c>
      <c r="U137" s="1">
        <f t="shared" si="14"/>
        <v>501541</v>
      </c>
    </row>
    <row r="138" spans="1:21" ht="22.5">
      <c r="A138" s="15" t="s">
        <v>640</v>
      </c>
      <c r="B138" s="6" t="s">
        <v>321</v>
      </c>
      <c r="C138" s="7" t="s">
        <v>322</v>
      </c>
      <c r="D138" s="7" t="s">
        <v>322</v>
      </c>
      <c r="E138" s="8">
        <f t="shared" si="10"/>
        <v>11881566</v>
      </c>
      <c r="F138" s="9">
        <v>990130.5</v>
      </c>
      <c r="G138" s="9">
        <v>990130.5</v>
      </c>
      <c r="H138" s="9">
        <v>990130.5</v>
      </c>
      <c r="I138" s="9">
        <v>990130.5</v>
      </c>
      <c r="J138" s="9">
        <v>990130.5</v>
      </c>
      <c r="K138" s="9">
        <v>990130.5</v>
      </c>
      <c r="L138" s="9">
        <v>990130.5</v>
      </c>
      <c r="M138" s="9">
        <v>990130.5</v>
      </c>
      <c r="N138" s="9">
        <v>990130.5</v>
      </c>
      <c r="O138" s="9">
        <v>990130.5</v>
      </c>
      <c r="P138" s="9">
        <v>990130.5</v>
      </c>
      <c r="Q138" s="9">
        <v>990130.5</v>
      </c>
      <c r="R138" s="1">
        <f t="shared" si="11"/>
        <v>2970391.5</v>
      </c>
      <c r="S138" s="1">
        <f t="shared" si="12"/>
        <v>5940783</v>
      </c>
      <c r="T138" s="1">
        <f t="shared" si="13"/>
        <v>8911174.5</v>
      </c>
      <c r="U138" s="1">
        <f t="shared" si="14"/>
        <v>11881566</v>
      </c>
    </row>
    <row r="139" spans="1:21" ht="33.75">
      <c r="A139" s="15" t="s">
        <v>641</v>
      </c>
      <c r="B139" s="6" t="s">
        <v>323</v>
      </c>
      <c r="C139" s="7" t="s">
        <v>324</v>
      </c>
      <c r="D139" s="7" t="s">
        <v>324</v>
      </c>
      <c r="E139" s="8">
        <f t="shared" si="10"/>
        <v>9977426.0000000019</v>
      </c>
      <c r="F139" s="9">
        <v>831452.17</v>
      </c>
      <c r="G139" s="9">
        <v>831452.17</v>
      </c>
      <c r="H139" s="9">
        <v>831452.17</v>
      </c>
      <c r="I139" s="9">
        <v>831452.17</v>
      </c>
      <c r="J139" s="9">
        <v>831452.17</v>
      </c>
      <c r="K139" s="9">
        <v>831452.17</v>
      </c>
      <c r="L139" s="9">
        <v>831452.17</v>
      </c>
      <c r="M139" s="9">
        <v>831452.17</v>
      </c>
      <c r="N139" s="9">
        <v>831452.17</v>
      </c>
      <c r="O139" s="9">
        <v>831452.17</v>
      </c>
      <c r="P139" s="9">
        <v>831452.17</v>
      </c>
      <c r="Q139" s="9">
        <v>831452.13</v>
      </c>
      <c r="R139" s="1">
        <f t="shared" si="11"/>
        <v>2494356.5100000002</v>
      </c>
      <c r="S139" s="1">
        <f t="shared" si="12"/>
        <v>4988713.0200000005</v>
      </c>
      <c r="T139" s="1">
        <f t="shared" si="13"/>
        <v>7483069.5300000012</v>
      </c>
      <c r="U139" s="1">
        <f t="shared" si="14"/>
        <v>9977426.0000000019</v>
      </c>
    </row>
    <row r="140" spans="1:21" ht="33.75">
      <c r="A140" s="15" t="s">
        <v>642</v>
      </c>
      <c r="B140" s="6" t="s">
        <v>325</v>
      </c>
      <c r="C140" s="7" t="s">
        <v>326</v>
      </c>
      <c r="D140" s="7" t="s">
        <v>326</v>
      </c>
      <c r="E140" s="8">
        <f t="shared" si="10"/>
        <v>11232231.999999998</v>
      </c>
      <c r="F140" s="9">
        <v>936019.33</v>
      </c>
      <c r="G140" s="9">
        <v>936019.33</v>
      </c>
      <c r="H140" s="9">
        <v>936019.33</v>
      </c>
      <c r="I140" s="9">
        <v>936019.33</v>
      </c>
      <c r="J140" s="9">
        <v>936019.33</v>
      </c>
      <c r="K140" s="9">
        <v>936019.33</v>
      </c>
      <c r="L140" s="9">
        <v>936019.33</v>
      </c>
      <c r="M140" s="9">
        <v>936019.33</v>
      </c>
      <c r="N140" s="9">
        <v>936019.33</v>
      </c>
      <c r="O140" s="9">
        <v>936019.33</v>
      </c>
      <c r="P140" s="9">
        <v>936019.33</v>
      </c>
      <c r="Q140" s="9">
        <v>936019.37</v>
      </c>
      <c r="R140" s="1">
        <f t="shared" si="11"/>
        <v>2808057.9899999998</v>
      </c>
      <c r="S140" s="1">
        <f t="shared" si="12"/>
        <v>5616115.9799999995</v>
      </c>
      <c r="T140" s="1">
        <f t="shared" si="13"/>
        <v>8424173.9699999988</v>
      </c>
      <c r="U140" s="1">
        <f t="shared" si="14"/>
        <v>11232231.999999998</v>
      </c>
    </row>
    <row r="141" spans="1:21" ht="22.5">
      <c r="A141" s="15" t="s">
        <v>643</v>
      </c>
      <c r="B141" s="6" t="s">
        <v>327</v>
      </c>
      <c r="C141" s="7" t="s">
        <v>328</v>
      </c>
      <c r="D141" s="7" t="s">
        <v>328</v>
      </c>
      <c r="E141" s="8">
        <f t="shared" si="10"/>
        <v>3584206.9999999995</v>
      </c>
      <c r="F141" s="9">
        <v>298683.92</v>
      </c>
      <c r="G141" s="9">
        <v>298683.92</v>
      </c>
      <c r="H141" s="9">
        <v>298683.92</v>
      </c>
      <c r="I141" s="9">
        <v>298683.92</v>
      </c>
      <c r="J141" s="9">
        <v>298683.92</v>
      </c>
      <c r="K141" s="9">
        <v>298683.92</v>
      </c>
      <c r="L141" s="9">
        <v>298683.92</v>
      </c>
      <c r="M141" s="9">
        <v>298683.92</v>
      </c>
      <c r="N141" s="9">
        <v>298683.92</v>
      </c>
      <c r="O141" s="9">
        <v>298683.92</v>
      </c>
      <c r="P141" s="9">
        <v>298683.92</v>
      </c>
      <c r="Q141" s="9">
        <v>298683.88</v>
      </c>
      <c r="R141" s="1">
        <f t="shared" si="11"/>
        <v>896051.76</v>
      </c>
      <c r="S141" s="1">
        <f t="shared" si="12"/>
        <v>1792103.52</v>
      </c>
      <c r="T141" s="1">
        <f t="shared" si="13"/>
        <v>2688155.2800000003</v>
      </c>
      <c r="U141" s="1">
        <f t="shared" si="14"/>
        <v>3584207</v>
      </c>
    </row>
    <row r="142" spans="1:21" ht="22.5">
      <c r="A142" s="15" t="s">
        <v>644</v>
      </c>
      <c r="B142" s="6" t="s">
        <v>329</v>
      </c>
      <c r="C142" s="7" t="s">
        <v>330</v>
      </c>
      <c r="D142" s="7" t="s">
        <v>330</v>
      </c>
      <c r="E142" s="8">
        <f t="shared" si="10"/>
        <v>131995891</v>
      </c>
      <c r="F142" s="9">
        <v>10999657.58</v>
      </c>
      <c r="G142" s="9">
        <v>10999657.58</v>
      </c>
      <c r="H142" s="9">
        <v>10999657.58</v>
      </c>
      <c r="I142" s="9">
        <v>10999657.58</v>
      </c>
      <c r="J142" s="9">
        <v>10999657.58</v>
      </c>
      <c r="K142" s="9">
        <v>10999657.58</v>
      </c>
      <c r="L142" s="9">
        <v>10999657.58</v>
      </c>
      <c r="M142" s="9">
        <v>10999657.58</v>
      </c>
      <c r="N142" s="9">
        <v>10999657.58</v>
      </c>
      <c r="O142" s="9">
        <v>10999657.58</v>
      </c>
      <c r="P142" s="9">
        <v>10999657.58</v>
      </c>
      <c r="Q142" s="9">
        <v>10999657.619999999</v>
      </c>
      <c r="R142" s="1">
        <f t="shared" si="11"/>
        <v>32998972.740000002</v>
      </c>
      <c r="S142" s="1">
        <f t="shared" si="12"/>
        <v>65997945.480000004</v>
      </c>
      <c r="T142" s="1">
        <f t="shared" si="13"/>
        <v>98996918.219999999</v>
      </c>
      <c r="U142" s="1">
        <f t="shared" si="14"/>
        <v>131995891</v>
      </c>
    </row>
    <row r="143" spans="1:21" ht="33.75">
      <c r="A143" s="15" t="s">
        <v>645</v>
      </c>
      <c r="B143" s="6" t="s">
        <v>331</v>
      </c>
      <c r="C143" s="7" t="s">
        <v>332</v>
      </c>
      <c r="D143" s="7" t="s">
        <v>332</v>
      </c>
      <c r="E143" s="8">
        <f t="shared" si="10"/>
        <v>3325809</v>
      </c>
      <c r="F143" s="9">
        <v>277150.75</v>
      </c>
      <c r="G143" s="9">
        <v>277150.75</v>
      </c>
      <c r="H143" s="9">
        <v>277150.75</v>
      </c>
      <c r="I143" s="9">
        <v>277150.75</v>
      </c>
      <c r="J143" s="9">
        <v>277150.75</v>
      </c>
      <c r="K143" s="9">
        <v>277150.75</v>
      </c>
      <c r="L143" s="9">
        <v>277150.75</v>
      </c>
      <c r="M143" s="9">
        <v>277150.75</v>
      </c>
      <c r="N143" s="9">
        <v>277150.75</v>
      </c>
      <c r="O143" s="9">
        <v>277150.75</v>
      </c>
      <c r="P143" s="9">
        <v>277150.75</v>
      </c>
      <c r="Q143" s="9">
        <v>277150.75</v>
      </c>
      <c r="R143" s="1">
        <f t="shared" si="11"/>
        <v>831452.25</v>
      </c>
      <c r="S143" s="1">
        <f t="shared" si="12"/>
        <v>1662904.5</v>
      </c>
      <c r="T143" s="1">
        <f t="shared" si="13"/>
        <v>2494356.75</v>
      </c>
      <c r="U143" s="1">
        <f t="shared" si="14"/>
        <v>3325809</v>
      </c>
    </row>
    <row r="144" spans="1:21" ht="33.75">
      <c r="A144" s="15" t="s">
        <v>646</v>
      </c>
      <c r="B144" s="6" t="s">
        <v>333</v>
      </c>
      <c r="C144" s="7" t="s">
        <v>334</v>
      </c>
      <c r="D144" s="7" t="s">
        <v>334</v>
      </c>
      <c r="E144" s="8">
        <f t="shared" si="10"/>
        <v>29214291.999999996</v>
      </c>
      <c r="F144" s="9">
        <v>2434524.33</v>
      </c>
      <c r="G144" s="9">
        <v>2434524.33</v>
      </c>
      <c r="H144" s="9">
        <v>2434524.33</v>
      </c>
      <c r="I144" s="9">
        <v>2434524.33</v>
      </c>
      <c r="J144" s="9">
        <v>2434524.33</v>
      </c>
      <c r="K144" s="9">
        <v>2434524.33</v>
      </c>
      <c r="L144" s="9">
        <v>2434524.33</v>
      </c>
      <c r="M144" s="9">
        <v>2434524.33</v>
      </c>
      <c r="N144" s="9">
        <v>2434524.33</v>
      </c>
      <c r="O144" s="9">
        <v>2434524.33</v>
      </c>
      <c r="P144" s="9">
        <v>2434524.33</v>
      </c>
      <c r="Q144" s="9">
        <v>2434524.37</v>
      </c>
      <c r="R144" s="1">
        <f t="shared" si="11"/>
        <v>7303572.9900000002</v>
      </c>
      <c r="S144" s="1">
        <f t="shared" si="12"/>
        <v>14607145.98</v>
      </c>
      <c r="T144" s="1">
        <f t="shared" si="13"/>
        <v>21910718.969999999</v>
      </c>
      <c r="U144" s="1">
        <f t="shared" si="14"/>
        <v>29214292</v>
      </c>
    </row>
    <row r="145" spans="1:21" ht="33.75">
      <c r="A145" s="15" t="s">
        <v>647</v>
      </c>
      <c r="B145" s="6" t="s">
        <v>335</v>
      </c>
      <c r="C145" s="7" t="s">
        <v>336</v>
      </c>
      <c r="D145" s="7" t="s">
        <v>336</v>
      </c>
      <c r="E145" s="8">
        <f t="shared" si="10"/>
        <v>33258086.000000004</v>
      </c>
      <c r="F145" s="9">
        <v>2771507.17</v>
      </c>
      <c r="G145" s="9">
        <v>2771507.17</v>
      </c>
      <c r="H145" s="9">
        <v>2771507.17</v>
      </c>
      <c r="I145" s="9">
        <v>2771507.17</v>
      </c>
      <c r="J145" s="9">
        <v>2771507.17</v>
      </c>
      <c r="K145" s="9">
        <v>2771507.17</v>
      </c>
      <c r="L145" s="9">
        <v>2771507.17</v>
      </c>
      <c r="M145" s="9">
        <v>2771507.17</v>
      </c>
      <c r="N145" s="9">
        <v>2771507.17</v>
      </c>
      <c r="O145" s="9">
        <v>2771507.17</v>
      </c>
      <c r="P145" s="9">
        <v>2771507.17</v>
      </c>
      <c r="Q145" s="9">
        <v>2771507.13</v>
      </c>
      <c r="R145" s="1">
        <f t="shared" si="11"/>
        <v>8314521.5099999998</v>
      </c>
      <c r="S145" s="1">
        <f t="shared" si="12"/>
        <v>16629043.02</v>
      </c>
      <c r="T145" s="1">
        <f t="shared" si="13"/>
        <v>24943564.530000001</v>
      </c>
      <c r="U145" s="1">
        <f t="shared" si="14"/>
        <v>33258086</v>
      </c>
    </row>
    <row r="146" spans="1:21" ht="33.75">
      <c r="A146" s="15" t="s">
        <v>648</v>
      </c>
      <c r="B146" s="6" t="s">
        <v>337</v>
      </c>
      <c r="C146" s="7" t="s">
        <v>338</v>
      </c>
      <c r="D146" s="7" t="s">
        <v>338</v>
      </c>
      <c r="E146" s="8">
        <f t="shared" si="10"/>
        <v>16009268</v>
      </c>
      <c r="F146" s="9">
        <v>1334105.67</v>
      </c>
      <c r="G146" s="9">
        <v>1334105.67</v>
      </c>
      <c r="H146" s="9">
        <v>1334105.67</v>
      </c>
      <c r="I146" s="9">
        <v>1334105.67</v>
      </c>
      <c r="J146" s="9">
        <v>1334105.67</v>
      </c>
      <c r="K146" s="9">
        <v>1334105.67</v>
      </c>
      <c r="L146" s="9">
        <v>1334105.67</v>
      </c>
      <c r="M146" s="9">
        <v>1334105.67</v>
      </c>
      <c r="N146" s="9">
        <v>1334105.67</v>
      </c>
      <c r="O146" s="9">
        <v>1334105.67</v>
      </c>
      <c r="P146" s="9">
        <v>1334105.67</v>
      </c>
      <c r="Q146" s="9">
        <v>1334105.6299999999</v>
      </c>
      <c r="R146" s="1">
        <f t="shared" si="11"/>
        <v>4002317.01</v>
      </c>
      <c r="S146" s="1">
        <f t="shared" si="12"/>
        <v>8004634.0199999996</v>
      </c>
      <c r="T146" s="1">
        <f t="shared" si="13"/>
        <v>12006951.029999999</v>
      </c>
      <c r="U146" s="1">
        <f t="shared" si="14"/>
        <v>16009268</v>
      </c>
    </row>
    <row r="147" spans="1:21" ht="33.75">
      <c r="A147" s="15" t="s">
        <v>649</v>
      </c>
      <c r="B147" s="6" t="s">
        <v>339</v>
      </c>
      <c r="C147" s="7" t="s">
        <v>340</v>
      </c>
      <c r="D147" s="7" t="s">
        <v>340</v>
      </c>
      <c r="E147" s="8">
        <f t="shared" si="10"/>
        <v>12575714.000000002</v>
      </c>
      <c r="F147" s="9">
        <v>1047976.17</v>
      </c>
      <c r="G147" s="9">
        <v>1047976.17</v>
      </c>
      <c r="H147" s="9">
        <v>1047976.17</v>
      </c>
      <c r="I147" s="9">
        <v>1047976.17</v>
      </c>
      <c r="J147" s="9">
        <v>1047976.17</v>
      </c>
      <c r="K147" s="9">
        <v>1047976.17</v>
      </c>
      <c r="L147" s="9">
        <v>1047976.17</v>
      </c>
      <c r="M147" s="9">
        <v>1047976.17</v>
      </c>
      <c r="N147" s="9">
        <v>1047976.17</v>
      </c>
      <c r="O147" s="9">
        <v>1047976.17</v>
      </c>
      <c r="P147" s="9">
        <v>1047976.17</v>
      </c>
      <c r="Q147" s="9">
        <v>1047976.13</v>
      </c>
      <c r="R147" s="1">
        <f t="shared" si="11"/>
        <v>3143928.5100000002</v>
      </c>
      <c r="S147" s="1">
        <f t="shared" si="12"/>
        <v>6287857.0200000005</v>
      </c>
      <c r="T147" s="1">
        <f t="shared" si="13"/>
        <v>9431785.5300000012</v>
      </c>
      <c r="U147" s="1">
        <f t="shared" si="14"/>
        <v>12575714.000000002</v>
      </c>
    </row>
    <row r="148" spans="1:21" ht="33.75">
      <c r="A148" s="15" t="s">
        <v>650</v>
      </c>
      <c r="B148" s="6" t="s">
        <v>341</v>
      </c>
      <c r="C148" s="7" t="s">
        <v>342</v>
      </c>
      <c r="D148" s="7" t="s">
        <v>342</v>
      </c>
      <c r="E148" s="8">
        <f t="shared" si="10"/>
        <v>714172</v>
      </c>
      <c r="F148" s="9">
        <v>59514.33</v>
      </c>
      <c r="G148" s="9">
        <v>59514.33</v>
      </c>
      <c r="H148" s="9">
        <v>59514.33</v>
      </c>
      <c r="I148" s="9">
        <v>59514.33</v>
      </c>
      <c r="J148" s="9">
        <v>59514.33</v>
      </c>
      <c r="K148" s="9">
        <v>59514.33</v>
      </c>
      <c r="L148" s="9">
        <v>59514.33</v>
      </c>
      <c r="M148" s="9">
        <v>59514.33</v>
      </c>
      <c r="N148" s="9">
        <v>59514.33</v>
      </c>
      <c r="O148" s="9">
        <v>59514.33</v>
      </c>
      <c r="P148" s="9">
        <v>59514.33</v>
      </c>
      <c r="Q148" s="9">
        <v>59514.37</v>
      </c>
      <c r="R148" s="1">
        <f t="shared" si="11"/>
        <v>178542.99</v>
      </c>
      <c r="S148" s="1">
        <f t="shared" si="12"/>
        <v>357085.98</v>
      </c>
      <c r="T148" s="1">
        <f t="shared" si="13"/>
        <v>535628.97</v>
      </c>
      <c r="U148" s="1">
        <f t="shared" si="14"/>
        <v>714172</v>
      </c>
    </row>
    <row r="149" spans="1:21" ht="22.5">
      <c r="A149" s="15" t="s">
        <v>651</v>
      </c>
      <c r="B149" s="6" t="s">
        <v>343</v>
      </c>
      <c r="C149" s="7" t="s">
        <v>344</v>
      </c>
      <c r="D149" s="7" t="s">
        <v>344</v>
      </c>
      <c r="E149" s="8">
        <f t="shared" si="10"/>
        <v>6046145</v>
      </c>
      <c r="F149" s="9">
        <v>503845.42</v>
      </c>
      <c r="G149" s="9">
        <v>503845.42</v>
      </c>
      <c r="H149" s="9">
        <v>503845.42</v>
      </c>
      <c r="I149" s="9">
        <v>503845.42</v>
      </c>
      <c r="J149" s="9">
        <v>503845.42</v>
      </c>
      <c r="K149" s="9">
        <v>503845.42</v>
      </c>
      <c r="L149" s="9">
        <v>503845.42</v>
      </c>
      <c r="M149" s="9">
        <v>503845.42</v>
      </c>
      <c r="N149" s="9">
        <v>503845.42</v>
      </c>
      <c r="O149" s="9">
        <v>503845.42</v>
      </c>
      <c r="P149" s="9">
        <v>503845.42</v>
      </c>
      <c r="Q149" s="9">
        <v>503845.38</v>
      </c>
      <c r="R149" s="1">
        <f t="shared" si="11"/>
        <v>1511536.26</v>
      </c>
      <c r="S149" s="1">
        <f t="shared" si="12"/>
        <v>3023072.52</v>
      </c>
      <c r="T149" s="1">
        <f t="shared" si="13"/>
        <v>4534608.78</v>
      </c>
      <c r="U149" s="1">
        <f t="shared" si="14"/>
        <v>6046145</v>
      </c>
    </row>
    <row r="150" spans="1:21" ht="33.75">
      <c r="A150" s="15" t="s">
        <v>652</v>
      </c>
      <c r="B150" s="6" t="s">
        <v>345</v>
      </c>
      <c r="C150" s="7" t="s">
        <v>346</v>
      </c>
      <c r="D150" s="7" t="s">
        <v>346</v>
      </c>
      <c r="E150" s="8">
        <f t="shared" si="10"/>
        <v>10963344.999999998</v>
      </c>
      <c r="F150" s="9">
        <v>913612.08</v>
      </c>
      <c r="G150" s="9">
        <v>913612.08</v>
      </c>
      <c r="H150" s="9">
        <v>913612.08</v>
      </c>
      <c r="I150" s="9">
        <v>913612.08</v>
      </c>
      <c r="J150" s="9">
        <v>913612.08</v>
      </c>
      <c r="K150" s="9">
        <v>913612.08</v>
      </c>
      <c r="L150" s="9">
        <v>913612.08</v>
      </c>
      <c r="M150" s="9">
        <v>913612.08</v>
      </c>
      <c r="N150" s="9">
        <v>913612.08</v>
      </c>
      <c r="O150" s="9">
        <v>913612.08</v>
      </c>
      <c r="P150" s="9">
        <v>913612.08</v>
      </c>
      <c r="Q150" s="9">
        <v>913612.12</v>
      </c>
      <c r="R150" s="1">
        <f t="shared" si="11"/>
        <v>2740836.2399999998</v>
      </c>
      <c r="S150" s="1">
        <f t="shared" si="12"/>
        <v>5481672.4799999995</v>
      </c>
      <c r="T150" s="1">
        <f t="shared" si="13"/>
        <v>8222508.7199999988</v>
      </c>
      <c r="U150" s="1">
        <f t="shared" si="14"/>
        <v>10963344.999999998</v>
      </c>
    </row>
    <row r="151" spans="1:21" ht="22.5">
      <c r="A151" s="15" t="s">
        <v>653</v>
      </c>
      <c r="B151" s="6" t="s">
        <v>347</v>
      </c>
      <c r="C151" s="7" t="s">
        <v>348</v>
      </c>
      <c r="D151" s="7" t="s">
        <v>348</v>
      </c>
      <c r="E151" s="8">
        <f t="shared" si="10"/>
        <v>28899636.999999996</v>
      </c>
      <c r="F151" s="9">
        <v>2408303.08</v>
      </c>
      <c r="G151" s="9">
        <v>2408303.08</v>
      </c>
      <c r="H151" s="9">
        <v>2408303.08</v>
      </c>
      <c r="I151" s="9">
        <v>2408303.08</v>
      </c>
      <c r="J151" s="9">
        <v>2408303.08</v>
      </c>
      <c r="K151" s="9">
        <v>2408303.08</v>
      </c>
      <c r="L151" s="9">
        <v>2408303.08</v>
      </c>
      <c r="M151" s="9">
        <v>2408303.08</v>
      </c>
      <c r="N151" s="9">
        <v>2408303.08</v>
      </c>
      <c r="O151" s="9">
        <v>2408303.08</v>
      </c>
      <c r="P151" s="9">
        <v>2408303.08</v>
      </c>
      <c r="Q151" s="9">
        <v>2408303.12</v>
      </c>
      <c r="R151" s="1">
        <f t="shared" si="11"/>
        <v>7224909.2400000002</v>
      </c>
      <c r="S151" s="1">
        <f t="shared" si="12"/>
        <v>14449818.48</v>
      </c>
      <c r="T151" s="1">
        <f t="shared" si="13"/>
        <v>21674727.719999999</v>
      </c>
      <c r="U151" s="1">
        <f t="shared" si="14"/>
        <v>28899637</v>
      </c>
    </row>
    <row r="152" spans="1:21" ht="22.5">
      <c r="A152" s="15" t="s">
        <v>654</v>
      </c>
      <c r="B152" s="6" t="s">
        <v>349</v>
      </c>
      <c r="C152" s="7" t="s">
        <v>350</v>
      </c>
      <c r="D152" s="7" t="s">
        <v>350</v>
      </c>
      <c r="E152" s="8">
        <f t="shared" si="10"/>
        <v>5821119</v>
      </c>
      <c r="F152" s="9">
        <v>485093.25</v>
      </c>
      <c r="G152" s="9">
        <v>485093.25</v>
      </c>
      <c r="H152" s="9">
        <v>485093.25</v>
      </c>
      <c r="I152" s="9">
        <v>485093.25</v>
      </c>
      <c r="J152" s="9">
        <v>485093.25</v>
      </c>
      <c r="K152" s="9">
        <v>485093.25</v>
      </c>
      <c r="L152" s="9">
        <v>485093.25</v>
      </c>
      <c r="M152" s="9">
        <v>485093.25</v>
      </c>
      <c r="N152" s="9">
        <v>485093.25</v>
      </c>
      <c r="O152" s="9">
        <v>485093.25</v>
      </c>
      <c r="P152" s="9">
        <v>485093.25</v>
      </c>
      <c r="Q152" s="9">
        <v>485093.25</v>
      </c>
      <c r="R152" s="1">
        <f t="shared" si="11"/>
        <v>1455279.75</v>
      </c>
      <c r="S152" s="1">
        <f t="shared" si="12"/>
        <v>2910559.5</v>
      </c>
      <c r="T152" s="1">
        <f t="shared" si="13"/>
        <v>4365839.25</v>
      </c>
      <c r="U152" s="1">
        <f t="shared" si="14"/>
        <v>5821119</v>
      </c>
    </row>
    <row r="153" spans="1:21" ht="33.75">
      <c r="A153" s="15" t="s">
        <v>655</v>
      </c>
      <c r="B153" s="6" t="s">
        <v>351</v>
      </c>
      <c r="C153" s="7" t="s">
        <v>352</v>
      </c>
      <c r="D153" s="7" t="s">
        <v>352</v>
      </c>
      <c r="E153" s="8">
        <f t="shared" si="10"/>
        <v>8881854</v>
      </c>
      <c r="F153" s="9">
        <v>740154.5</v>
      </c>
      <c r="G153" s="9">
        <v>740154.5</v>
      </c>
      <c r="H153" s="9">
        <v>740154.5</v>
      </c>
      <c r="I153" s="9">
        <v>740154.5</v>
      </c>
      <c r="J153" s="9">
        <v>740154.5</v>
      </c>
      <c r="K153" s="9">
        <v>740154.5</v>
      </c>
      <c r="L153" s="9">
        <v>740154.5</v>
      </c>
      <c r="M153" s="9">
        <v>740154.5</v>
      </c>
      <c r="N153" s="9">
        <v>740154.5</v>
      </c>
      <c r="O153" s="9">
        <v>740154.5</v>
      </c>
      <c r="P153" s="9">
        <v>740154.5</v>
      </c>
      <c r="Q153" s="9">
        <v>740154.5</v>
      </c>
      <c r="R153" s="1">
        <f t="shared" si="11"/>
        <v>2220463.5</v>
      </c>
      <c r="S153" s="1">
        <f t="shared" si="12"/>
        <v>4440927</v>
      </c>
      <c r="T153" s="1">
        <f t="shared" si="13"/>
        <v>6661390.5</v>
      </c>
      <c r="U153" s="1">
        <f t="shared" si="14"/>
        <v>8881854</v>
      </c>
    </row>
    <row r="154" spans="1:21">
      <c r="A154" s="15" t="s">
        <v>656</v>
      </c>
      <c r="B154" s="6" t="s">
        <v>353</v>
      </c>
      <c r="C154" s="7" t="s">
        <v>354</v>
      </c>
      <c r="D154" s="7" t="s">
        <v>354</v>
      </c>
      <c r="E154" s="8">
        <f t="shared" si="10"/>
        <v>12043661.000000002</v>
      </c>
      <c r="F154" s="9">
        <v>1003638.42</v>
      </c>
      <c r="G154" s="9">
        <v>1003638.42</v>
      </c>
      <c r="H154" s="9">
        <v>1003638.42</v>
      </c>
      <c r="I154" s="9">
        <v>1003638.42</v>
      </c>
      <c r="J154" s="9">
        <v>1003638.42</v>
      </c>
      <c r="K154" s="9">
        <v>1003638.42</v>
      </c>
      <c r="L154" s="9">
        <v>1003638.42</v>
      </c>
      <c r="M154" s="9">
        <v>1003638.42</v>
      </c>
      <c r="N154" s="9">
        <v>1003638.42</v>
      </c>
      <c r="O154" s="9">
        <v>1003638.42</v>
      </c>
      <c r="P154" s="9">
        <v>1003638.42</v>
      </c>
      <c r="Q154" s="9">
        <v>1003638.38</v>
      </c>
      <c r="R154" s="1">
        <f t="shared" si="11"/>
        <v>3010915.2600000002</v>
      </c>
      <c r="S154" s="1">
        <f t="shared" si="12"/>
        <v>6021830.5200000005</v>
      </c>
      <c r="T154" s="1">
        <f t="shared" si="13"/>
        <v>9032745.7800000012</v>
      </c>
      <c r="U154" s="1">
        <f t="shared" si="14"/>
        <v>12043661.000000002</v>
      </c>
    </row>
    <row r="155" spans="1:21" ht="22.5">
      <c r="A155" s="15" t="s">
        <v>657</v>
      </c>
      <c r="B155" s="6" t="s">
        <v>355</v>
      </c>
      <c r="C155" s="7" t="s">
        <v>356</v>
      </c>
      <c r="D155" s="7" t="s">
        <v>356</v>
      </c>
      <c r="E155" s="8">
        <f t="shared" si="10"/>
        <v>22526442</v>
      </c>
      <c r="F155" s="9">
        <v>1877203.5</v>
      </c>
      <c r="G155" s="9">
        <v>1877203.5</v>
      </c>
      <c r="H155" s="9">
        <v>1877203.5</v>
      </c>
      <c r="I155" s="9">
        <v>1877203.5</v>
      </c>
      <c r="J155" s="9">
        <v>1877203.5</v>
      </c>
      <c r="K155" s="9">
        <v>1877203.5</v>
      </c>
      <c r="L155" s="9">
        <v>1877203.5</v>
      </c>
      <c r="M155" s="9">
        <v>1877203.5</v>
      </c>
      <c r="N155" s="9">
        <v>1877203.5</v>
      </c>
      <c r="O155" s="9">
        <v>1877203.5</v>
      </c>
      <c r="P155" s="9">
        <v>1877203.5</v>
      </c>
      <c r="Q155" s="9">
        <v>1877203.5</v>
      </c>
      <c r="R155" s="1">
        <f t="shared" si="11"/>
        <v>5631610.5</v>
      </c>
      <c r="S155" s="1">
        <f t="shared" si="12"/>
        <v>11263221</v>
      </c>
      <c r="T155" s="1">
        <f t="shared" si="13"/>
        <v>16894831.5</v>
      </c>
      <c r="U155" s="1">
        <f t="shared" si="14"/>
        <v>22526442</v>
      </c>
    </row>
    <row r="156" spans="1:21" ht="22.5">
      <c r="A156" s="15" t="s">
        <v>658</v>
      </c>
      <c r="B156" s="6" t="s">
        <v>357</v>
      </c>
      <c r="C156" s="7" t="s">
        <v>358</v>
      </c>
      <c r="D156" s="7" t="s">
        <v>358</v>
      </c>
      <c r="E156" s="8">
        <f t="shared" si="10"/>
        <v>77015163</v>
      </c>
      <c r="F156" s="9">
        <v>6417930.25</v>
      </c>
      <c r="G156" s="9">
        <v>6417930.25</v>
      </c>
      <c r="H156" s="9">
        <v>6417930.25</v>
      </c>
      <c r="I156" s="9">
        <v>6417930.25</v>
      </c>
      <c r="J156" s="9">
        <v>6417930.25</v>
      </c>
      <c r="K156" s="9">
        <v>6417930.25</v>
      </c>
      <c r="L156" s="9">
        <v>6417930.25</v>
      </c>
      <c r="M156" s="9">
        <v>6417930.25</v>
      </c>
      <c r="N156" s="9">
        <v>6417930.25</v>
      </c>
      <c r="O156" s="9">
        <v>6417930.25</v>
      </c>
      <c r="P156" s="9">
        <v>6417930.25</v>
      </c>
      <c r="Q156" s="9">
        <v>6417930.25</v>
      </c>
      <c r="R156" s="1">
        <f t="shared" si="11"/>
        <v>19253790.75</v>
      </c>
      <c r="S156" s="1">
        <f t="shared" si="12"/>
        <v>38507581.5</v>
      </c>
      <c r="T156" s="1">
        <f t="shared" si="13"/>
        <v>57761372.25</v>
      </c>
      <c r="U156" s="1">
        <f t="shared" si="14"/>
        <v>77015163</v>
      </c>
    </row>
    <row r="157" spans="1:21">
      <c r="A157" s="15" t="s">
        <v>659</v>
      </c>
      <c r="B157" s="6" t="s">
        <v>359</v>
      </c>
      <c r="C157" s="7" t="s">
        <v>360</v>
      </c>
      <c r="D157" s="7" t="s">
        <v>360</v>
      </c>
      <c r="E157" s="8">
        <f t="shared" si="10"/>
        <v>6512406</v>
      </c>
      <c r="F157" s="9">
        <v>542700.5</v>
      </c>
      <c r="G157" s="9">
        <v>542700.5</v>
      </c>
      <c r="H157" s="9">
        <v>542700.5</v>
      </c>
      <c r="I157" s="9">
        <v>542700.5</v>
      </c>
      <c r="J157" s="9">
        <v>542700.5</v>
      </c>
      <c r="K157" s="9">
        <v>542700.5</v>
      </c>
      <c r="L157" s="9">
        <v>542700.5</v>
      </c>
      <c r="M157" s="9">
        <v>542700.5</v>
      </c>
      <c r="N157" s="9">
        <v>542700.5</v>
      </c>
      <c r="O157" s="9">
        <v>542700.5</v>
      </c>
      <c r="P157" s="9">
        <v>542700.5</v>
      </c>
      <c r="Q157" s="9">
        <v>542700.5</v>
      </c>
      <c r="R157" s="1">
        <f t="shared" si="11"/>
        <v>1628101.5</v>
      </c>
      <c r="S157" s="1">
        <f t="shared" si="12"/>
        <v>3256203</v>
      </c>
      <c r="T157" s="1">
        <f t="shared" si="13"/>
        <v>4884304.5</v>
      </c>
      <c r="U157" s="1">
        <f t="shared" si="14"/>
        <v>6512406</v>
      </c>
    </row>
    <row r="158" spans="1:21">
      <c r="A158" s="15" t="s">
        <v>660</v>
      </c>
      <c r="B158" s="6" t="s">
        <v>361</v>
      </c>
      <c r="C158" s="7" t="s">
        <v>362</v>
      </c>
      <c r="D158" s="7" t="s">
        <v>362</v>
      </c>
      <c r="E158" s="8">
        <f t="shared" si="10"/>
        <v>312092052</v>
      </c>
      <c r="F158" s="9">
        <v>26007671</v>
      </c>
      <c r="G158" s="9">
        <v>26007671</v>
      </c>
      <c r="H158" s="9">
        <v>26007671</v>
      </c>
      <c r="I158" s="9">
        <v>26007671</v>
      </c>
      <c r="J158" s="9">
        <v>26007671</v>
      </c>
      <c r="K158" s="9">
        <v>26007671</v>
      </c>
      <c r="L158" s="9">
        <v>26007671</v>
      </c>
      <c r="M158" s="9">
        <v>26007671</v>
      </c>
      <c r="N158" s="9">
        <v>26007671</v>
      </c>
      <c r="O158" s="9">
        <v>26007671</v>
      </c>
      <c r="P158" s="9">
        <v>26007671</v>
      </c>
      <c r="Q158" s="9">
        <v>26007671</v>
      </c>
      <c r="R158" s="1">
        <f t="shared" si="11"/>
        <v>78023013</v>
      </c>
      <c r="S158" s="1">
        <f t="shared" si="12"/>
        <v>156046026</v>
      </c>
      <c r="T158" s="1">
        <f t="shared" si="13"/>
        <v>234069039</v>
      </c>
      <c r="U158" s="1">
        <f t="shared" si="14"/>
        <v>312092052</v>
      </c>
    </row>
    <row r="159" spans="1:21">
      <c r="A159" s="15" t="s">
        <v>661</v>
      </c>
      <c r="B159" s="6" t="s">
        <v>363</v>
      </c>
      <c r="C159" s="7" t="s">
        <v>364</v>
      </c>
      <c r="D159" s="7" t="s">
        <v>364</v>
      </c>
      <c r="E159" s="8">
        <f t="shared" si="10"/>
        <v>12082754.000000002</v>
      </c>
      <c r="F159" s="9">
        <v>1006896.17</v>
      </c>
      <c r="G159" s="9">
        <v>1006896.17</v>
      </c>
      <c r="H159" s="9">
        <v>1006896.17</v>
      </c>
      <c r="I159" s="9">
        <v>1006896.17</v>
      </c>
      <c r="J159" s="9">
        <v>1006896.17</v>
      </c>
      <c r="K159" s="9">
        <v>1006896.17</v>
      </c>
      <c r="L159" s="9">
        <v>1006896.17</v>
      </c>
      <c r="M159" s="9">
        <v>1006896.17</v>
      </c>
      <c r="N159" s="9">
        <v>1006896.17</v>
      </c>
      <c r="O159" s="9">
        <v>1006896.17</v>
      </c>
      <c r="P159" s="9">
        <v>1006896.17</v>
      </c>
      <c r="Q159" s="9">
        <v>1006896.13</v>
      </c>
      <c r="R159" s="1">
        <f t="shared" si="11"/>
        <v>3020688.5100000002</v>
      </c>
      <c r="S159" s="1">
        <f t="shared" si="12"/>
        <v>6041377.0200000005</v>
      </c>
      <c r="T159" s="1">
        <f t="shared" si="13"/>
        <v>9062065.5300000012</v>
      </c>
      <c r="U159" s="1">
        <f t="shared" si="14"/>
        <v>12082754.000000002</v>
      </c>
    </row>
    <row r="160" spans="1:21">
      <c r="A160" s="15" t="s">
        <v>662</v>
      </c>
      <c r="B160" s="6" t="s">
        <v>365</v>
      </c>
      <c r="C160" s="7" t="s">
        <v>366</v>
      </c>
      <c r="D160" s="7" t="s">
        <v>366</v>
      </c>
      <c r="E160" s="8">
        <f t="shared" si="10"/>
        <v>6429452</v>
      </c>
      <c r="F160" s="9">
        <v>535787.67000000004</v>
      </c>
      <c r="G160" s="9">
        <v>535787.67000000004</v>
      </c>
      <c r="H160" s="9">
        <v>535787.67000000004</v>
      </c>
      <c r="I160" s="9">
        <v>535787.67000000004</v>
      </c>
      <c r="J160" s="9">
        <v>535787.67000000004</v>
      </c>
      <c r="K160" s="9">
        <v>535787.67000000004</v>
      </c>
      <c r="L160" s="9">
        <v>535787.67000000004</v>
      </c>
      <c r="M160" s="9">
        <v>535787.67000000004</v>
      </c>
      <c r="N160" s="9">
        <v>535787.67000000004</v>
      </c>
      <c r="O160" s="9">
        <v>535787.67000000004</v>
      </c>
      <c r="P160" s="9">
        <v>535787.67000000004</v>
      </c>
      <c r="Q160" s="9">
        <v>535787.63</v>
      </c>
      <c r="R160" s="1">
        <f t="shared" si="11"/>
        <v>1607363.0100000002</v>
      </c>
      <c r="S160" s="1">
        <f t="shared" si="12"/>
        <v>3214726.0200000005</v>
      </c>
      <c r="T160" s="1">
        <f t="shared" si="13"/>
        <v>4822089.0300000012</v>
      </c>
      <c r="U160" s="1">
        <f t="shared" si="14"/>
        <v>6429452.0000000019</v>
      </c>
    </row>
    <row r="161" spans="1:21">
      <c r="A161" s="15" t="s">
        <v>663</v>
      </c>
      <c r="B161" s="6" t="s">
        <v>367</v>
      </c>
      <c r="C161" s="7" t="s">
        <v>368</v>
      </c>
      <c r="D161" s="7" t="s">
        <v>368</v>
      </c>
      <c r="E161" s="8">
        <f t="shared" si="10"/>
        <v>3657627</v>
      </c>
      <c r="F161" s="9">
        <v>304802.25</v>
      </c>
      <c r="G161" s="9">
        <v>304802.25</v>
      </c>
      <c r="H161" s="9">
        <v>304802.25</v>
      </c>
      <c r="I161" s="9">
        <v>304802.25</v>
      </c>
      <c r="J161" s="9">
        <v>304802.25</v>
      </c>
      <c r="K161" s="9">
        <v>304802.25</v>
      </c>
      <c r="L161" s="9">
        <v>304802.25</v>
      </c>
      <c r="M161" s="9">
        <v>304802.25</v>
      </c>
      <c r="N161" s="9">
        <v>304802.25</v>
      </c>
      <c r="O161" s="9">
        <v>304802.25</v>
      </c>
      <c r="P161" s="9">
        <v>304802.25</v>
      </c>
      <c r="Q161" s="9">
        <v>304802.25</v>
      </c>
      <c r="R161" s="1">
        <f t="shared" si="11"/>
        <v>914406.75</v>
      </c>
      <c r="S161" s="1">
        <f t="shared" si="12"/>
        <v>1828813.5</v>
      </c>
      <c r="T161" s="1">
        <f t="shared" si="13"/>
        <v>2743220.25</v>
      </c>
      <c r="U161" s="1">
        <f t="shared" si="14"/>
        <v>3657627</v>
      </c>
    </row>
    <row r="162" spans="1:21">
      <c r="A162" s="15" t="s">
        <v>664</v>
      </c>
      <c r="B162" s="6" t="s">
        <v>369</v>
      </c>
      <c r="C162" s="7" t="s">
        <v>370</v>
      </c>
      <c r="D162" s="7" t="s">
        <v>370</v>
      </c>
      <c r="E162" s="8">
        <f t="shared" si="10"/>
        <v>3517462.0000000005</v>
      </c>
      <c r="F162" s="9">
        <v>293121.83</v>
      </c>
      <c r="G162" s="9">
        <v>293121.83</v>
      </c>
      <c r="H162" s="9">
        <v>293121.83</v>
      </c>
      <c r="I162" s="9">
        <v>293121.83</v>
      </c>
      <c r="J162" s="9">
        <v>293121.83</v>
      </c>
      <c r="K162" s="9">
        <v>293121.83</v>
      </c>
      <c r="L162" s="9">
        <v>293121.83</v>
      </c>
      <c r="M162" s="9">
        <v>293121.83</v>
      </c>
      <c r="N162" s="9">
        <v>293121.83</v>
      </c>
      <c r="O162" s="9">
        <v>293121.83</v>
      </c>
      <c r="P162" s="9">
        <v>293121.83</v>
      </c>
      <c r="Q162" s="9">
        <v>293121.87</v>
      </c>
      <c r="R162" s="1">
        <f t="shared" si="11"/>
        <v>879365.49</v>
      </c>
      <c r="S162" s="1">
        <f t="shared" si="12"/>
        <v>1758730.98</v>
      </c>
      <c r="T162" s="1">
        <f t="shared" si="13"/>
        <v>2638096.4699999997</v>
      </c>
      <c r="U162" s="1">
        <f t="shared" si="14"/>
        <v>3517462</v>
      </c>
    </row>
    <row r="163" spans="1:21" ht="22.5">
      <c r="A163" s="15" t="s">
        <v>665</v>
      </c>
      <c r="B163" s="6" t="s">
        <v>371</v>
      </c>
      <c r="C163" s="7" t="s">
        <v>372</v>
      </c>
      <c r="D163" s="7" t="s">
        <v>372</v>
      </c>
      <c r="E163" s="8">
        <f t="shared" si="10"/>
        <v>21184867.000000004</v>
      </c>
      <c r="F163" s="9">
        <v>1765405.58</v>
      </c>
      <c r="G163" s="9">
        <v>1765405.58</v>
      </c>
      <c r="H163" s="9">
        <v>1765405.58</v>
      </c>
      <c r="I163" s="9">
        <v>1765405.58</v>
      </c>
      <c r="J163" s="9">
        <v>1765405.58</v>
      </c>
      <c r="K163" s="9">
        <v>1765405.58</v>
      </c>
      <c r="L163" s="9">
        <v>1765405.58</v>
      </c>
      <c r="M163" s="9">
        <v>1765405.58</v>
      </c>
      <c r="N163" s="9">
        <v>1765405.58</v>
      </c>
      <c r="O163" s="9">
        <v>1765405.58</v>
      </c>
      <c r="P163" s="9">
        <v>1765405.58</v>
      </c>
      <c r="Q163" s="9">
        <v>1765405.62</v>
      </c>
      <c r="R163" s="1">
        <f t="shared" si="11"/>
        <v>5296216.74</v>
      </c>
      <c r="S163" s="1">
        <f t="shared" si="12"/>
        <v>10592433.48</v>
      </c>
      <c r="T163" s="1">
        <f t="shared" si="13"/>
        <v>15888650.220000001</v>
      </c>
      <c r="U163" s="1">
        <f t="shared" si="14"/>
        <v>21184867</v>
      </c>
    </row>
    <row r="164" spans="1:21" ht="22.5">
      <c r="A164" s="15" t="s">
        <v>666</v>
      </c>
      <c r="B164" s="6" t="s">
        <v>373</v>
      </c>
      <c r="C164" s="7" t="s">
        <v>374</v>
      </c>
      <c r="D164" s="7" t="s">
        <v>374</v>
      </c>
      <c r="E164" s="8">
        <f t="shared" si="10"/>
        <v>3961792.9999999995</v>
      </c>
      <c r="F164" s="9">
        <v>330149.42</v>
      </c>
      <c r="G164" s="9">
        <v>330149.42</v>
      </c>
      <c r="H164" s="9">
        <v>330149.42</v>
      </c>
      <c r="I164" s="9">
        <v>330149.42</v>
      </c>
      <c r="J164" s="9">
        <v>330149.42</v>
      </c>
      <c r="K164" s="9">
        <v>330149.42</v>
      </c>
      <c r="L164" s="9">
        <v>330149.42</v>
      </c>
      <c r="M164" s="9">
        <v>330149.42</v>
      </c>
      <c r="N164" s="9">
        <v>330149.42</v>
      </c>
      <c r="O164" s="9">
        <v>330149.42</v>
      </c>
      <c r="P164" s="9">
        <v>330149.42</v>
      </c>
      <c r="Q164" s="9">
        <v>330149.38</v>
      </c>
      <c r="R164" s="1">
        <f t="shared" si="11"/>
        <v>990448.26</v>
      </c>
      <c r="S164" s="1">
        <f t="shared" si="12"/>
        <v>1980896.52</v>
      </c>
      <c r="T164" s="1">
        <f t="shared" si="13"/>
        <v>2971344.7800000003</v>
      </c>
      <c r="U164" s="1">
        <f t="shared" si="14"/>
        <v>3961793</v>
      </c>
    </row>
    <row r="165" spans="1:21" ht="22.5">
      <c r="A165" s="15" t="s">
        <v>667</v>
      </c>
      <c r="B165" s="6" t="s">
        <v>375</v>
      </c>
      <c r="C165" s="7" t="s">
        <v>376</v>
      </c>
      <c r="D165" s="7" t="s">
        <v>376</v>
      </c>
      <c r="E165" s="8">
        <f t="shared" si="10"/>
        <v>17977292</v>
      </c>
      <c r="F165" s="9">
        <v>1498107.67</v>
      </c>
      <c r="G165" s="9">
        <v>1498107.67</v>
      </c>
      <c r="H165" s="9">
        <v>1498107.67</v>
      </c>
      <c r="I165" s="9">
        <v>1498107.67</v>
      </c>
      <c r="J165" s="9">
        <v>1498107.67</v>
      </c>
      <c r="K165" s="9">
        <v>1498107.67</v>
      </c>
      <c r="L165" s="9">
        <v>1498107.67</v>
      </c>
      <c r="M165" s="9">
        <v>1498107.67</v>
      </c>
      <c r="N165" s="9">
        <v>1498107.67</v>
      </c>
      <c r="O165" s="9">
        <v>1498107.67</v>
      </c>
      <c r="P165" s="9">
        <v>1498107.67</v>
      </c>
      <c r="Q165" s="9">
        <v>1498107.63</v>
      </c>
      <c r="R165" s="1">
        <f t="shared" si="11"/>
        <v>4494323.01</v>
      </c>
      <c r="S165" s="1">
        <f t="shared" si="12"/>
        <v>8988646.0199999996</v>
      </c>
      <c r="T165" s="1">
        <f t="shared" si="13"/>
        <v>13482969.029999999</v>
      </c>
      <c r="U165" s="1">
        <f t="shared" si="14"/>
        <v>17977292</v>
      </c>
    </row>
    <row r="166" spans="1:21">
      <c r="A166" s="15" t="s">
        <v>668</v>
      </c>
      <c r="B166" s="6" t="s">
        <v>377</v>
      </c>
      <c r="C166" s="7" t="s">
        <v>378</v>
      </c>
      <c r="D166" s="7" t="s">
        <v>378</v>
      </c>
      <c r="E166" s="8">
        <f t="shared" si="10"/>
        <v>80351460</v>
      </c>
      <c r="F166" s="9">
        <v>6695955</v>
      </c>
      <c r="G166" s="9">
        <v>6695955</v>
      </c>
      <c r="H166" s="9">
        <v>6695955</v>
      </c>
      <c r="I166" s="9">
        <v>6695955</v>
      </c>
      <c r="J166" s="9">
        <v>6695955</v>
      </c>
      <c r="K166" s="9">
        <v>6695955</v>
      </c>
      <c r="L166" s="9">
        <v>6695955</v>
      </c>
      <c r="M166" s="9">
        <v>6695955</v>
      </c>
      <c r="N166" s="9">
        <v>6695955</v>
      </c>
      <c r="O166" s="9">
        <v>6695955</v>
      </c>
      <c r="P166" s="9">
        <v>6695955</v>
      </c>
      <c r="Q166" s="9">
        <v>6695955</v>
      </c>
      <c r="R166" s="1">
        <f t="shared" si="11"/>
        <v>20087865</v>
      </c>
      <c r="S166" s="1">
        <f t="shared" si="12"/>
        <v>40175730</v>
      </c>
      <c r="T166" s="1">
        <f t="shared" si="13"/>
        <v>60263595</v>
      </c>
      <c r="U166" s="1">
        <f t="shared" si="14"/>
        <v>80351460</v>
      </c>
    </row>
    <row r="167" spans="1:21" ht="22.5">
      <c r="A167" s="15" t="s">
        <v>669</v>
      </c>
      <c r="B167" s="6" t="s">
        <v>379</v>
      </c>
      <c r="C167" s="7" t="s">
        <v>380</v>
      </c>
      <c r="D167" s="7" t="s">
        <v>380</v>
      </c>
      <c r="E167" s="8">
        <f t="shared" si="10"/>
        <v>1159456</v>
      </c>
      <c r="F167" s="9">
        <v>96621.33</v>
      </c>
      <c r="G167" s="9">
        <v>96621.33</v>
      </c>
      <c r="H167" s="9">
        <v>96621.33</v>
      </c>
      <c r="I167" s="9">
        <v>96621.33</v>
      </c>
      <c r="J167" s="9">
        <v>96621.33</v>
      </c>
      <c r="K167" s="9">
        <v>96621.33</v>
      </c>
      <c r="L167" s="9">
        <v>96621.33</v>
      </c>
      <c r="M167" s="9">
        <v>96621.33</v>
      </c>
      <c r="N167" s="9">
        <v>96621.33</v>
      </c>
      <c r="O167" s="9">
        <v>96621.33</v>
      </c>
      <c r="P167" s="9">
        <v>96621.33</v>
      </c>
      <c r="Q167" s="9">
        <v>96621.37</v>
      </c>
      <c r="R167" s="1">
        <f t="shared" si="11"/>
        <v>289863.99</v>
      </c>
      <c r="S167" s="1">
        <f t="shared" si="12"/>
        <v>579727.98</v>
      </c>
      <c r="T167" s="1">
        <f t="shared" si="13"/>
        <v>869591.97</v>
      </c>
      <c r="U167" s="1">
        <f t="shared" si="14"/>
        <v>1159456</v>
      </c>
    </row>
    <row r="168" spans="1:21">
      <c r="A168" s="15" t="s">
        <v>670</v>
      </c>
      <c r="B168" s="6" t="s">
        <v>381</v>
      </c>
      <c r="C168" s="7" t="s">
        <v>382</v>
      </c>
      <c r="D168" s="7" t="s">
        <v>382</v>
      </c>
      <c r="E168" s="8">
        <f t="shared" si="10"/>
        <v>8503315</v>
      </c>
      <c r="F168" s="9">
        <v>708609.58</v>
      </c>
      <c r="G168" s="9">
        <v>708609.58</v>
      </c>
      <c r="H168" s="9">
        <v>708609.58</v>
      </c>
      <c r="I168" s="9">
        <v>708609.58</v>
      </c>
      <c r="J168" s="9">
        <v>708609.58</v>
      </c>
      <c r="K168" s="9">
        <v>708609.58</v>
      </c>
      <c r="L168" s="9">
        <v>708609.58</v>
      </c>
      <c r="M168" s="9">
        <v>708609.58</v>
      </c>
      <c r="N168" s="9">
        <v>708609.58</v>
      </c>
      <c r="O168" s="9">
        <v>708609.58</v>
      </c>
      <c r="P168" s="9">
        <v>708609.58</v>
      </c>
      <c r="Q168" s="9">
        <v>708609.62</v>
      </c>
      <c r="R168" s="1">
        <f t="shared" si="11"/>
        <v>2125828.7399999998</v>
      </c>
      <c r="S168" s="1">
        <f t="shared" si="12"/>
        <v>4251657.4799999995</v>
      </c>
      <c r="T168" s="1">
        <f t="shared" si="13"/>
        <v>6377486.2199999988</v>
      </c>
      <c r="U168" s="1">
        <f t="shared" si="14"/>
        <v>8503314.9999999981</v>
      </c>
    </row>
    <row r="169" spans="1:21">
      <c r="A169" s="15" t="s">
        <v>671</v>
      </c>
      <c r="B169" s="6" t="s">
        <v>383</v>
      </c>
      <c r="C169" s="7" t="s">
        <v>384</v>
      </c>
      <c r="D169" s="7" t="s">
        <v>384</v>
      </c>
      <c r="E169" s="8">
        <f t="shared" si="10"/>
        <v>9890657.0000000019</v>
      </c>
      <c r="F169" s="9">
        <v>824221.42</v>
      </c>
      <c r="G169" s="9">
        <v>824221.42</v>
      </c>
      <c r="H169" s="9">
        <v>824221.42</v>
      </c>
      <c r="I169" s="9">
        <v>824221.42</v>
      </c>
      <c r="J169" s="9">
        <v>824221.42</v>
      </c>
      <c r="K169" s="9">
        <v>824221.42</v>
      </c>
      <c r="L169" s="9">
        <v>824221.42</v>
      </c>
      <c r="M169" s="9">
        <v>824221.42</v>
      </c>
      <c r="N169" s="9">
        <v>824221.42</v>
      </c>
      <c r="O169" s="9">
        <v>824221.42</v>
      </c>
      <c r="P169" s="9">
        <v>824221.42</v>
      </c>
      <c r="Q169" s="9">
        <v>824221.38</v>
      </c>
      <c r="R169" s="1">
        <f t="shared" si="11"/>
        <v>2472664.2600000002</v>
      </c>
      <c r="S169" s="1">
        <f t="shared" si="12"/>
        <v>4945328.5200000005</v>
      </c>
      <c r="T169" s="1">
        <f t="shared" si="13"/>
        <v>7417992.7800000012</v>
      </c>
      <c r="U169" s="1">
        <f t="shared" si="14"/>
        <v>9890657.0000000019</v>
      </c>
    </row>
    <row r="170" spans="1:21">
      <c r="A170" s="15" t="s">
        <v>672</v>
      </c>
      <c r="B170" s="6" t="s">
        <v>385</v>
      </c>
      <c r="C170" s="7" t="s">
        <v>386</v>
      </c>
      <c r="D170" s="7" t="s">
        <v>386</v>
      </c>
      <c r="E170" s="8">
        <f t="shared" si="10"/>
        <v>7173182</v>
      </c>
      <c r="F170" s="9">
        <v>597765.17000000004</v>
      </c>
      <c r="G170" s="9">
        <v>597765.17000000004</v>
      </c>
      <c r="H170" s="9">
        <v>597765.17000000004</v>
      </c>
      <c r="I170" s="9">
        <v>597765.17000000004</v>
      </c>
      <c r="J170" s="9">
        <v>597765.17000000004</v>
      </c>
      <c r="K170" s="9">
        <v>597765.17000000004</v>
      </c>
      <c r="L170" s="9">
        <v>597765.17000000004</v>
      </c>
      <c r="M170" s="9">
        <v>597765.17000000004</v>
      </c>
      <c r="N170" s="9">
        <v>597765.17000000004</v>
      </c>
      <c r="O170" s="9">
        <v>597765.17000000004</v>
      </c>
      <c r="P170" s="9">
        <v>597765.17000000004</v>
      </c>
      <c r="Q170" s="9">
        <v>597765.13</v>
      </c>
      <c r="R170" s="1">
        <f t="shared" si="11"/>
        <v>1793295.5100000002</v>
      </c>
      <c r="S170" s="1">
        <f t="shared" si="12"/>
        <v>3586591.0200000005</v>
      </c>
      <c r="T170" s="1">
        <f t="shared" si="13"/>
        <v>5379886.5300000012</v>
      </c>
      <c r="U170" s="1">
        <f t="shared" si="14"/>
        <v>7173182.0000000019</v>
      </c>
    </row>
    <row r="171" spans="1:21" ht="22.5">
      <c r="A171" s="15" t="s">
        <v>673</v>
      </c>
      <c r="B171" s="6" t="s">
        <v>387</v>
      </c>
      <c r="C171" s="7" t="s">
        <v>388</v>
      </c>
      <c r="D171" s="7" t="s">
        <v>388</v>
      </c>
      <c r="E171" s="8">
        <f t="shared" si="10"/>
        <v>21292612.999999996</v>
      </c>
      <c r="F171" s="9">
        <v>1774384.42</v>
      </c>
      <c r="G171" s="9">
        <v>1774384.42</v>
      </c>
      <c r="H171" s="9">
        <v>1774384.42</v>
      </c>
      <c r="I171" s="9">
        <v>1774384.42</v>
      </c>
      <c r="J171" s="9">
        <v>1774384.42</v>
      </c>
      <c r="K171" s="9">
        <v>1774384.42</v>
      </c>
      <c r="L171" s="9">
        <v>1774384.42</v>
      </c>
      <c r="M171" s="9">
        <v>1774384.42</v>
      </c>
      <c r="N171" s="9">
        <v>1774384.42</v>
      </c>
      <c r="O171" s="9">
        <v>1774384.42</v>
      </c>
      <c r="P171" s="9">
        <v>1774384.42</v>
      </c>
      <c r="Q171" s="9">
        <v>1774384.38</v>
      </c>
      <c r="R171" s="1">
        <f t="shared" si="11"/>
        <v>5323153.26</v>
      </c>
      <c r="S171" s="1">
        <f t="shared" si="12"/>
        <v>10646306.52</v>
      </c>
      <c r="T171" s="1">
        <f t="shared" si="13"/>
        <v>15969459.779999999</v>
      </c>
      <c r="U171" s="1">
        <f t="shared" si="14"/>
        <v>21292613</v>
      </c>
    </row>
    <row r="172" spans="1:21" ht="22.5">
      <c r="A172" s="15" t="s">
        <v>674</v>
      </c>
      <c r="B172" s="6" t="s">
        <v>389</v>
      </c>
      <c r="C172" s="7" t="s">
        <v>390</v>
      </c>
      <c r="D172" s="7" t="s">
        <v>390</v>
      </c>
      <c r="E172" s="8">
        <f t="shared" si="10"/>
        <v>18307204.000000004</v>
      </c>
      <c r="F172" s="9">
        <v>1525600.33</v>
      </c>
      <c r="G172" s="9">
        <v>1525600.33</v>
      </c>
      <c r="H172" s="9">
        <v>1525600.33</v>
      </c>
      <c r="I172" s="9">
        <v>1525600.33</v>
      </c>
      <c r="J172" s="9">
        <v>1525600.33</v>
      </c>
      <c r="K172" s="9">
        <v>1525600.33</v>
      </c>
      <c r="L172" s="9">
        <v>1525600.33</v>
      </c>
      <c r="M172" s="9">
        <v>1525600.33</v>
      </c>
      <c r="N172" s="9">
        <v>1525600.33</v>
      </c>
      <c r="O172" s="9">
        <v>1525600.33</v>
      </c>
      <c r="P172" s="9">
        <v>1525600.33</v>
      </c>
      <c r="Q172" s="9">
        <v>1525600.37</v>
      </c>
      <c r="R172" s="1">
        <f t="shared" si="11"/>
        <v>4576800.99</v>
      </c>
      <c r="S172" s="1">
        <f t="shared" si="12"/>
        <v>9153601.9800000004</v>
      </c>
      <c r="T172" s="1">
        <f t="shared" si="13"/>
        <v>13730402.970000001</v>
      </c>
      <c r="U172" s="1">
        <f t="shared" si="14"/>
        <v>18307204</v>
      </c>
    </row>
    <row r="173" spans="1:21" ht="33.75">
      <c r="A173" s="15" t="s">
        <v>675</v>
      </c>
      <c r="B173" s="6" t="s">
        <v>391</v>
      </c>
      <c r="C173" s="7" t="s">
        <v>392</v>
      </c>
      <c r="D173" s="7" t="s">
        <v>392</v>
      </c>
      <c r="E173" s="8">
        <f t="shared" si="10"/>
        <v>3671929.0000000005</v>
      </c>
      <c r="F173" s="9">
        <v>305994.08</v>
      </c>
      <c r="G173" s="9">
        <v>305994.08</v>
      </c>
      <c r="H173" s="9">
        <v>305994.08</v>
      </c>
      <c r="I173" s="9">
        <v>305994.08</v>
      </c>
      <c r="J173" s="9">
        <v>305994.08</v>
      </c>
      <c r="K173" s="9">
        <v>305994.08</v>
      </c>
      <c r="L173" s="9">
        <v>305994.08</v>
      </c>
      <c r="M173" s="9">
        <v>305994.08</v>
      </c>
      <c r="N173" s="9">
        <v>305994.08</v>
      </c>
      <c r="O173" s="9">
        <v>305994.08</v>
      </c>
      <c r="P173" s="9">
        <v>305994.08</v>
      </c>
      <c r="Q173" s="9">
        <v>305994.12</v>
      </c>
      <c r="R173" s="1">
        <f t="shared" si="11"/>
        <v>917982.24</v>
      </c>
      <c r="S173" s="1">
        <f t="shared" si="12"/>
        <v>1835964.48</v>
      </c>
      <c r="T173" s="1">
        <f t="shared" si="13"/>
        <v>2753946.7199999997</v>
      </c>
      <c r="U173" s="1">
        <f t="shared" si="14"/>
        <v>3671929</v>
      </c>
    </row>
    <row r="174" spans="1:21" ht="22.5">
      <c r="A174" s="15" t="s">
        <v>676</v>
      </c>
      <c r="B174" s="6" t="s">
        <v>393</v>
      </c>
      <c r="C174" s="7" t="s">
        <v>394</v>
      </c>
      <c r="D174" s="7" t="s">
        <v>394</v>
      </c>
      <c r="E174" s="8">
        <f t="shared" si="10"/>
        <v>25950461.000000004</v>
      </c>
      <c r="F174" s="9">
        <v>2162538.42</v>
      </c>
      <c r="G174" s="9">
        <v>2162538.42</v>
      </c>
      <c r="H174" s="9">
        <v>2162538.42</v>
      </c>
      <c r="I174" s="9">
        <v>2162538.42</v>
      </c>
      <c r="J174" s="9">
        <v>2162538.42</v>
      </c>
      <c r="K174" s="9">
        <v>2162538.42</v>
      </c>
      <c r="L174" s="9">
        <v>2162538.42</v>
      </c>
      <c r="M174" s="9">
        <v>2162538.42</v>
      </c>
      <c r="N174" s="9">
        <v>2162538.42</v>
      </c>
      <c r="O174" s="9">
        <v>2162538.42</v>
      </c>
      <c r="P174" s="9">
        <v>2162538.42</v>
      </c>
      <c r="Q174" s="9">
        <v>2162538.38</v>
      </c>
      <c r="R174" s="1">
        <f t="shared" si="11"/>
        <v>6487615.2599999998</v>
      </c>
      <c r="S174" s="1">
        <f t="shared" si="12"/>
        <v>12975230.52</v>
      </c>
      <c r="T174" s="1">
        <f t="shared" si="13"/>
        <v>19462845.780000001</v>
      </c>
      <c r="U174" s="1">
        <f t="shared" si="14"/>
        <v>25950461</v>
      </c>
    </row>
    <row r="175" spans="1:21" ht="33.75">
      <c r="A175" s="15" t="s">
        <v>677</v>
      </c>
      <c r="B175" s="6" t="s">
        <v>395</v>
      </c>
      <c r="C175" s="7" t="s">
        <v>396</v>
      </c>
      <c r="D175" s="7" t="s">
        <v>722</v>
      </c>
      <c r="E175" s="8">
        <f t="shared" si="10"/>
        <v>6343637</v>
      </c>
      <c r="F175" s="9">
        <v>528636.42000000004</v>
      </c>
      <c r="G175" s="9">
        <v>528636.42000000004</v>
      </c>
      <c r="H175" s="9">
        <v>528636.42000000004</v>
      </c>
      <c r="I175" s="9">
        <v>528636.42000000004</v>
      </c>
      <c r="J175" s="9">
        <v>528636.42000000004</v>
      </c>
      <c r="K175" s="9">
        <v>528636.42000000004</v>
      </c>
      <c r="L175" s="9">
        <v>528636.42000000004</v>
      </c>
      <c r="M175" s="9">
        <v>528636.42000000004</v>
      </c>
      <c r="N175" s="9">
        <v>528636.42000000004</v>
      </c>
      <c r="O175" s="9">
        <v>528636.42000000004</v>
      </c>
      <c r="P175" s="9">
        <v>528636.42000000004</v>
      </c>
      <c r="Q175" s="9">
        <v>528636.38</v>
      </c>
      <c r="R175" s="1">
        <f t="shared" si="11"/>
        <v>1585909.2600000002</v>
      </c>
      <c r="S175" s="1">
        <f t="shared" si="12"/>
        <v>3171818.5200000005</v>
      </c>
      <c r="T175" s="1">
        <f t="shared" si="13"/>
        <v>4757727.7800000012</v>
      </c>
      <c r="U175" s="1">
        <f t="shared" si="14"/>
        <v>6343637.0000000019</v>
      </c>
    </row>
    <row r="176" spans="1:21">
      <c r="A176" s="15" t="s">
        <v>678</v>
      </c>
      <c r="B176" s="6" t="s">
        <v>397</v>
      </c>
      <c r="C176" s="7" t="s">
        <v>398</v>
      </c>
      <c r="D176" s="7" t="s">
        <v>398</v>
      </c>
      <c r="E176" s="8">
        <f t="shared" si="10"/>
        <v>98766409</v>
      </c>
      <c r="F176" s="9">
        <v>8230534.0800000001</v>
      </c>
      <c r="G176" s="9">
        <v>8230534.0800000001</v>
      </c>
      <c r="H176" s="9">
        <v>8230534.0800000001</v>
      </c>
      <c r="I176" s="9">
        <v>8230534.0800000001</v>
      </c>
      <c r="J176" s="9">
        <v>8230534.0800000001</v>
      </c>
      <c r="K176" s="9">
        <v>8230534.0800000001</v>
      </c>
      <c r="L176" s="9">
        <v>8230534.0800000001</v>
      </c>
      <c r="M176" s="9">
        <v>8230534.0800000001</v>
      </c>
      <c r="N176" s="9">
        <v>8230534.0800000001</v>
      </c>
      <c r="O176" s="9">
        <v>8230534.0800000001</v>
      </c>
      <c r="P176" s="9">
        <v>8230534.0800000001</v>
      </c>
      <c r="Q176" s="9">
        <v>8230534.1200000001</v>
      </c>
      <c r="R176" s="1">
        <f t="shared" si="11"/>
        <v>24691602.240000002</v>
      </c>
      <c r="S176" s="1">
        <f t="shared" si="12"/>
        <v>49383204.480000004</v>
      </c>
      <c r="T176" s="1">
        <f t="shared" si="13"/>
        <v>74074806.719999999</v>
      </c>
      <c r="U176" s="1">
        <f t="shared" si="14"/>
        <v>98766409</v>
      </c>
    </row>
    <row r="177" spans="1:21" ht="22.5">
      <c r="A177" s="15" t="s">
        <v>679</v>
      </c>
      <c r="B177" s="6" t="s">
        <v>399</v>
      </c>
      <c r="C177" s="7" t="s">
        <v>400</v>
      </c>
      <c r="D177" s="7" t="s">
        <v>400</v>
      </c>
      <c r="E177" s="8">
        <f t="shared" si="10"/>
        <v>13760915</v>
      </c>
      <c r="F177" s="9">
        <v>1146742.92</v>
      </c>
      <c r="G177" s="9">
        <v>1146742.92</v>
      </c>
      <c r="H177" s="9">
        <v>1146742.92</v>
      </c>
      <c r="I177" s="9">
        <v>1146742.92</v>
      </c>
      <c r="J177" s="9">
        <v>1146742.92</v>
      </c>
      <c r="K177" s="9">
        <v>1146742.92</v>
      </c>
      <c r="L177" s="9">
        <v>1146742.92</v>
      </c>
      <c r="M177" s="9">
        <v>1146742.92</v>
      </c>
      <c r="N177" s="9">
        <v>1146742.92</v>
      </c>
      <c r="O177" s="9">
        <v>1146742.92</v>
      </c>
      <c r="P177" s="9">
        <v>1146742.92</v>
      </c>
      <c r="Q177" s="9">
        <v>1146742.8799999999</v>
      </c>
      <c r="R177" s="1">
        <f t="shared" si="11"/>
        <v>3440228.76</v>
      </c>
      <c r="S177" s="1">
        <f t="shared" si="12"/>
        <v>6880457.5199999996</v>
      </c>
      <c r="T177" s="1">
        <f t="shared" si="13"/>
        <v>10320686.279999999</v>
      </c>
      <c r="U177" s="1">
        <f t="shared" si="14"/>
        <v>13760915</v>
      </c>
    </row>
    <row r="178" spans="1:21">
      <c r="A178" s="15" t="s">
        <v>680</v>
      </c>
      <c r="B178" s="6" t="s">
        <v>401</v>
      </c>
      <c r="C178" s="7" t="s">
        <v>402</v>
      </c>
      <c r="D178" s="7" t="s">
        <v>402</v>
      </c>
      <c r="E178" s="8">
        <f t="shared" si="10"/>
        <v>9214626</v>
      </c>
      <c r="F178" s="9">
        <v>767885.5</v>
      </c>
      <c r="G178" s="9">
        <v>767885.5</v>
      </c>
      <c r="H178" s="9">
        <v>767885.5</v>
      </c>
      <c r="I178" s="9">
        <v>767885.5</v>
      </c>
      <c r="J178" s="9">
        <v>767885.5</v>
      </c>
      <c r="K178" s="9">
        <v>767885.5</v>
      </c>
      <c r="L178" s="9">
        <v>767885.5</v>
      </c>
      <c r="M178" s="9">
        <v>767885.5</v>
      </c>
      <c r="N178" s="9">
        <v>767885.5</v>
      </c>
      <c r="O178" s="9">
        <v>767885.5</v>
      </c>
      <c r="P178" s="9">
        <v>767885.5</v>
      </c>
      <c r="Q178" s="9">
        <v>767885.5</v>
      </c>
      <c r="R178" s="1">
        <f t="shared" si="11"/>
        <v>2303656.5</v>
      </c>
      <c r="S178" s="1">
        <f t="shared" si="12"/>
        <v>4607313</v>
      </c>
      <c r="T178" s="1">
        <f t="shared" si="13"/>
        <v>6910969.5</v>
      </c>
      <c r="U178" s="1">
        <f t="shared" si="14"/>
        <v>9214626</v>
      </c>
    </row>
    <row r="179" spans="1:21" ht="33.75">
      <c r="A179" s="15" t="s">
        <v>681</v>
      </c>
      <c r="B179" s="6" t="s">
        <v>403</v>
      </c>
      <c r="C179" s="7" t="s">
        <v>404</v>
      </c>
      <c r="D179" s="7" t="s">
        <v>404</v>
      </c>
      <c r="E179" s="8">
        <f t="shared" si="10"/>
        <v>52210809.999999985</v>
      </c>
      <c r="F179" s="9">
        <v>4350900.83</v>
      </c>
      <c r="G179" s="9">
        <v>4350900.83</v>
      </c>
      <c r="H179" s="9">
        <v>4350900.83</v>
      </c>
      <c r="I179" s="9">
        <v>4350900.83</v>
      </c>
      <c r="J179" s="9">
        <v>4350900.83</v>
      </c>
      <c r="K179" s="9">
        <v>4350900.83</v>
      </c>
      <c r="L179" s="9">
        <v>4350900.83</v>
      </c>
      <c r="M179" s="9">
        <v>4350900.83</v>
      </c>
      <c r="N179" s="9">
        <v>4350900.83</v>
      </c>
      <c r="O179" s="9">
        <v>4350900.83</v>
      </c>
      <c r="P179" s="9">
        <v>4350900.83</v>
      </c>
      <c r="Q179" s="9">
        <v>4350900.87</v>
      </c>
      <c r="R179" s="1">
        <f t="shared" si="11"/>
        <v>13052702.49</v>
      </c>
      <c r="S179" s="1">
        <f t="shared" si="12"/>
        <v>26105404.98</v>
      </c>
      <c r="T179" s="1">
        <f t="shared" si="13"/>
        <v>39158107.469999999</v>
      </c>
      <c r="U179" s="1">
        <f t="shared" si="14"/>
        <v>52210810</v>
      </c>
    </row>
    <row r="180" spans="1:21" ht="22.5">
      <c r="A180" s="15" t="s">
        <v>682</v>
      </c>
      <c r="B180" s="6" t="s">
        <v>405</v>
      </c>
      <c r="C180" s="7" t="s">
        <v>406</v>
      </c>
      <c r="D180" s="7" t="s">
        <v>406</v>
      </c>
      <c r="E180" s="8">
        <f t="shared" si="10"/>
        <v>15234072</v>
      </c>
      <c r="F180" s="9">
        <v>1269506</v>
      </c>
      <c r="G180" s="9">
        <v>1269506</v>
      </c>
      <c r="H180" s="9">
        <v>1269506</v>
      </c>
      <c r="I180" s="9">
        <v>1269506</v>
      </c>
      <c r="J180" s="9">
        <v>1269506</v>
      </c>
      <c r="K180" s="9">
        <v>1269506</v>
      </c>
      <c r="L180" s="9">
        <v>1269506</v>
      </c>
      <c r="M180" s="9">
        <v>1269506</v>
      </c>
      <c r="N180" s="9">
        <v>1269506</v>
      </c>
      <c r="O180" s="9">
        <v>1269506</v>
      </c>
      <c r="P180" s="9">
        <v>1269506</v>
      </c>
      <c r="Q180" s="9">
        <v>1269506</v>
      </c>
      <c r="R180" s="1">
        <f t="shared" si="11"/>
        <v>3808518</v>
      </c>
      <c r="S180" s="1">
        <f t="shared" si="12"/>
        <v>7617036</v>
      </c>
      <c r="T180" s="1">
        <f t="shared" si="13"/>
        <v>11425554</v>
      </c>
      <c r="U180" s="1">
        <f t="shared" si="14"/>
        <v>15234072</v>
      </c>
    </row>
    <row r="181" spans="1:21">
      <c r="A181" s="15" t="s">
        <v>683</v>
      </c>
      <c r="B181" s="6" t="s">
        <v>407</v>
      </c>
      <c r="C181" s="7" t="s">
        <v>408</v>
      </c>
      <c r="D181" s="7" t="s">
        <v>408</v>
      </c>
      <c r="E181" s="8">
        <f t="shared" si="10"/>
        <v>30167792.000000004</v>
      </c>
      <c r="F181" s="9">
        <v>2513982.67</v>
      </c>
      <c r="G181" s="9">
        <v>2513982.67</v>
      </c>
      <c r="H181" s="9">
        <v>2513982.67</v>
      </c>
      <c r="I181" s="9">
        <v>2513982.67</v>
      </c>
      <c r="J181" s="9">
        <v>2513982.67</v>
      </c>
      <c r="K181" s="9">
        <v>2513982.67</v>
      </c>
      <c r="L181" s="9">
        <v>2513982.67</v>
      </c>
      <c r="M181" s="9">
        <v>2513982.67</v>
      </c>
      <c r="N181" s="9">
        <v>2513982.67</v>
      </c>
      <c r="O181" s="9">
        <v>2513982.67</v>
      </c>
      <c r="P181" s="9">
        <v>2513982.67</v>
      </c>
      <c r="Q181" s="9">
        <v>2513982.63</v>
      </c>
      <c r="R181" s="1">
        <f t="shared" si="11"/>
        <v>7541948.0099999998</v>
      </c>
      <c r="S181" s="1">
        <f t="shared" si="12"/>
        <v>15083896.02</v>
      </c>
      <c r="T181" s="1">
        <f t="shared" si="13"/>
        <v>22625844.030000001</v>
      </c>
      <c r="U181" s="1">
        <f t="shared" si="14"/>
        <v>30167792</v>
      </c>
    </row>
    <row r="182" spans="1:21">
      <c r="A182" s="15" t="s">
        <v>684</v>
      </c>
      <c r="B182" s="6" t="s">
        <v>409</v>
      </c>
      <c r="C182" s="7" t="s">
        <v>410</v>
      </c>
      <c r="D182" s="7" t="s">
        <v>410</v>
      </c>
      <c r="E182" s="8">
        <f t="shared" si="10"/>
        <v>39615072</v>
      </c>
      <c r="F182" s="9">
        <v>3301256</v>
      </c>
      <c r="G182" s="9">
        <v>3301256</v>
      </c>
      <c r="H182" s="9">
        <v>3301256</v>
      </c>
      <c r="I182" s="9">
        <v>3301256</v>
      </c>
      <c r="J182" s="9">
        <v>3301256</v>
      </c>
      <c r="K182" s="9">
        <v>3301256</v>
      </c>
      <c r="L182" s="9">
        <v>3301256</v>
      </c>
      <c r="M182" s="9">
        <v>3301256</v>
      </c>
      <c r="N182" s="9">
        <v>3301256</v>
      </c>
      <c r="O182" s="9">
        <v>3301256</v>
      </c>
      <c r="P182" s="9">
        <v>3301256</v>
      </c>
      <c r="Q182" s="9">
        <v>3301256</v>
      </c>
      <c r="R182" s="1">
        <f t="shared" si="11"/>
        <v>9903768</v>
      </c>
      <c r="S182" s="1">
        <f t="shared" si="12"/>
        <v>19807536</v>
      </c>
      <c r="T182" s="1">
        <f t="shared" si="13"/>
        <v>29711304</v>
      </c>
      <c r="U182" s="1">
        <f t="shared" si="14"/>
        <v>39615072</v>
      </c>
    </row>
    <row r="183" spans="1:21" ht="22.5">
      <c r="A183" s="15" t="s">
        <v>685</v>
      </c>
      <c r="B183" s="6" t="s">
        <v>411</v>
      </c>
      <c r="C183" s="7" t="s">
        <v>412</v>
      </c>
      <c r="D183" s="7" t="s">
        <v>412</v>
      </c>
      <c r="E183" s="8">
        <f t="shared" si="10"/>
        <v>7079739</v>
      </c>
      <c r="F183" s="9">
        <v>589978.25</v>
      </c>
      <c r="G183" s="9">
        <v>589978.25</v>
      </c>
      <c r="H183" s="9">
        <v>589978.25</v>
      </c>
      <c r="I183" s="9">
        <v>589978.25</v>
      </c>
      <c r="J183" s="9">
        <v>589978.25</v>
      </c>
      <c r="K183" s="9">
        <v>589978.25</v>
      </c>
      <c r="L183" s="9">
        <v>589978.25</v>
      </c>
      <c r="M183" s="9">
        <v>589978.25</v>
      </c>
      <c r="N183" s="9">
        <v>589978.25</v>
      </c>
      <c r="O183" s="9">
        <v>589978.25</v>
      </c>
      <c r="P183" s="9">
        <v>589978.25</v>
      </c>
      <c r="Q183" s="9">
        <v>589978.25</v>
      </c>
      <c r="R183" s="1">
        <f t="shared" si="11"/>
        <v>1769934.75</v>
      </c>
      <c r="S183" s="1">
        <f t="shared" si="12"/>
        <v>3539869.5</v>
      </c>
      <c r="T183" s="1">
        <f t="shared" si="13"/>
        <v>5309804.25</v>
      </c>
      <c r="U183" s="1">
        <f t="shared" si="14"/>
        <v>7079739</v>
      </c>
    </row>
    <row r="184" spans="1:21" ht="22.5">
      <c r="A184" s="15" t="s">
        <v>686</v>
      </c>
      <c r="B184" s="6" t="s">
        <v>413</v>
      </c>
      <c r="C184" s="7" t="s">
        <v>414</v>
      </c>
      <c r="D184" s="7" t="s">
        <v>414</v>
      </c>
      <c r="E184" s="8">
        <f t="shared" si="10"/>
        <v>5139366</v>
      </c>
      <c r="F184" s="9">
        <v>428280.5</v>
      </c>
      <c r="G184" s="9">
        <v>428280.5</v>
      </c>
      <c r="H184" s="9">
        <v>428280.5</v>
      </c>
      <c r="I184" s="9">
        <v>428280.5</v>
      </c>
      <c r="J184" s="9">
        <v>428280.5</v>
      </c>
      <c r="K184" s="9">
        <v>428280.5</v>
      </c>
      <c r="L184" s="9">
        <v>428280.5</v>
      </c>
      <c r="M184" s="9">
        <v>428280.5</v>
      </c>
      <c r="N184" s="9">
        <v>428280.5</v>
      </c>
      <c r="O184" s="9">
        <v>428280.5</v>
      </c>
      <c r="P184" s="9">
        <v>428280.5</v>
      </c>
      <c r="Q184" s="9">
        <v>428280.5</v>
      </c>
      <c r="R184" s="1">
        <f t="shared" si="11"/>
        <v>1284841.5</v>
      </c>
      <c r="S184" s="1">
        <f t="shared" si="12"/>
        <v>2569683</v>
      </c>
      <c r="T184" s="1">
        <f t="shared" si="13"/>
        <v>3854524.5</v>
      </c>
      <c r="U184" s="1">
        <f t="shared" si="14"/>
        <v>5139366</v>
      </c>
    </row>
    <row r="185" spans="1:21">
      <c r="A185" s="15" t="s">
        <v>687</v>
      </c>
      <c r="B185" s="6" t="s">
        <v>415</v>
      </c>
      <c r="C185" s="7" t="s">
        <v>416</v>
      </c>
      <c r="D185" s="7" t="s">
        <v>416</v>
      </c>
      <c r="E185" s="8">
        <f t="shared" si="10"/>
        <v>19482868.999999996</v>
      </c>
      <c r="F185" s="9">
        <v>1623572.42</v>
      </c>
      <c r="G185" s="9">
        <v>1623572.42</v>
      </c>
      <c r="H185" s="9">
        <v>1623572.42</v>
      </c>
      <c r="I185" s="9">
        <v>1623572.42</v>
      </c>
      <c r="J185" s="9">
        <v>1623572.42</v>
      </c>
      <c r="K185" s="9">
        <v>1623572.42</v>
      </c>
      <c r="L185" s="9">
        <v>1623572.42</v>
      </c>
      <c r="M185" s="9">
        <v>1623572.42</v>
      </c>
      <c r="N185" s="9">
        <v>1623572.42</v>
      </c>
      <c r="O185" s="9">
        <v>1623572.42</v>
      </c>
      <c r="P185" s="9">
        <v>1623572.42</v>
      </c>
      <c r="Q185" s="9">
        <v>1623572.38</v>
      </c>
      <c r="R185" s="1">
        <f t="shared" si="11"/>
        <v>4870717.26</v>
      </c>
      <c r="S185" s="1">
        <f t="shared" si="12"/>
        <v>9741434.5199999996</v>
      </c>
      <c r="T185" s="1">
        <f t="shared" si="13"/>
        <v>14612151.779999999</v>
      </c>
      <c r="U185" s="1">
        <f t="shared" si="14"/>
        <v>19482869</v>
      </c>
    </row>
    <row r="186" spans="1:21">
      <c r="A186" s="15" t="s">
        <v>688</v>
      </c>
      <c r="B186" s="6" t="s">
        <v>417</v>
      </c>
      <c r="C186" s="7" t="s">
        <v>418</v>
      </c>
      <c r="D186" s="7" t="s">
        <v>418</v>
      </c>
      <c r="E186" s="8">
        <f t="shared" si="10"/>
        <v>6123378</v>
      </c>
      <c r="F186" s="9">
        <v>510281.5</v>
      </c>
      <c r="G186" s="9">
        <v>510281.5</v>
      </c>
      <c r="H186" s="9">
        <v>510281.5</v>
      </c>
      <c r="I186" s="9">
        <v>510281.5</v>
      </c>
      <c r="J186" s="9">
        <v>510281.5</v>
      </c>
      <c r="K186" s="9">
        <v>510281.5</v>
      </c>
      <c r="L186" s="9">
        <v>510281.5</v>
      </c>
      <c r="M186" s="9">
        <v>510281.5</v>
      </c>
      <c r="N186" s="9">
        <v>510281.5</v>
      </c>
      <c r="O186" s="9">
        <v>510281.5</v>
      </c>
      <c r="P186" s="9">
        <v>510281.5</v>
      </c>
      <c r="Q186" s="9">
        <v>510281.5</v>
      </c>
      <c r="R186" s="1">
        <f t="shared" si="11"/>
        <v>1530844.5</v>
      </c>
      <c r="S186" s="1">
        <f t="shared" si="12"/>
        <v>3061689</v>
      </c>
      <c r="T186" s="1">
        <f t="shared" si="13"/>
        <v>4592533.5</v>
      </c>
      <c r="U186" s="1">
        <f t="shared" si="14"/>
        <v>6123378</v>
      </c>
    </row>
    <row r="187" spans="1:21">
      <c r="A187" s="15" t="s">
        <v>689</v>
      </c>
      <c r="B187" s="6" t="s">
        <v>419</v>
      </c>
      <c r="C187" s="7" t="s">
        <v>420</v>
      </c>
      <c r="D187" s="7" t="s">
        <v>420</v>
      </c>
      <c r="E187" s="8">
        <f t="shared" si="10"/>
        <v>9863006.0000000019</v>
      </c>
      <c r="F187" s="9">
        <v>821917.17</v>
      </c>
      <c r="G187" s="9">
        <v>821917.17</v>
      </c>
      <c r="H187" s="9">
        <v>821917.17</v>
      </c>
      <c r="I187" s="9">
        <v>821917.17</v>
      </c>
      <c r="J187" s="9">
        <v>821917.17</v>
      </c>
      <c r="K187" s="9">
        <v>821917.17</v>
      </c>
      <c r="L187" s="9">
        <v>821917.17</v>
      </c>
      <c r="M187" s="9">
        <v>821917.17</v>
      </c>
      <c r="N187" s="9">
        <v>821917.17</v>
      </c>
      <c r="O187" s="9">
        <v>821917.17</v>
      </c>
      <c r="P187" s="9">
        <v>821917.17</v>
      </c>
      <c r="Q187" s="9">
        <v>821917.13</v>
      </c>
      <c r="R187" s="1">
        <f t="shared" si="11"/>
        <v>2465751.5100000002</v>
      </c>
      <c r="S187" s="1">
        <f t="shared" si="12"/>
        <v>4931503.0200000005</v>
      </c>
      <c r="T187" s="1">
        <f t="shared" si="13"/>
        <v>7397254.5300000012</v>
      </c>
      <c r="U187" s="1">
        <f t="shared" si="14"/>
        <v>9863006.0000000019</v>
      </c>
    </row>
    <row r="188" spans="1:21" ht="22.5">
      <c r="A188" s="15" t="s">
        <v>690</v>
      </c>
      <c r="B188" s="6" t="s">
        <v>421</v>
      </c>
      <c r="C188" s="7" t="s">
        <v>422</v>
      </c>
      <c r="D188" s="7" t="s">
        <v>422</v>
      </c>
      <c r="E188" s="8">
        <f t="shared" si="10"/>
        <v>52991726.000000015</v>
      </c>
      <c r="F188" s="9">
        <v>4415977.17</v>
      </c>
      <c r="G188" s="9">
        <v>4415977.17</v>
      </c>
      <c r="H188" s="9">
        <v>4415977.17</v>
      </c>
      <c r="I188" s="9">
        <v>4415977.17</v>
      </c>
      <c r="J188" s="9">
        <v>4415977.17</v>
      </c>
      <c r="K188" s="9">
        <v>4415977.17</v>
      </c>
      <c r="L188" s="9">
        <v>4415977.17</v>
      </c>
      <c r="M188" s="9">
        <v>4415977.17</v>
      </c>
      <c r="N188" s="9">
        <v>4415977.17</v>
      </c>
      <c r="O188" s="9">
        <v>4415977.17</v>
      </c>
      <c r="P188" s="9">
        <v>4415977.17</v>
      </c>
      <c r="Q188" s="9">
        <v>4415977.13</v>
      </c>
      <c r="R188" s="1">
        <f t="shared" si="11"/>
        <v>13247931.51</v>
      </c>
      <c r="S188" s="1">
        <f t="shared" si="12"/>
        <v>26495863.02</v>
      </c>
      <c r="T188" s="1">
        <f t="shared" si="13"/>
        <v>39743794.530000001</v>
      </c>
      <c r="U188" s="1">
        <f t="shared" si="14"/>
        <v>52991726</v>
      </c>
    </row>
    <row r="189" spans="1:21">
      <c r="A189" s="15" t="s">
        <v>691</v>
      </c>
      <c r="B189" s="6" t="s">
        <v>423</v>
      </c>
      <c r="C189" s="7" t="s">
        <v>424</v>
      </c>
      <c r="D189" s="7" t="s">
        <v>424</v>
      </c>
      <c r="E189" s="8">
        <f t="shared" si="10"/>
        <v>4704570</v>
      </c>
      <c r="F189" s="9">
        <v>392047.5</v>
      </c>
      <c r="G189" s="9">
        <v>392047.5</v>
      </c>
      <c r="H189" s="9">
        <v>392047.5</v>
      </c>
      <c r="I189" s="9">
        <v>392047.5</v>
      </c>
      <c r="J189" s="9">
        <v>392047.5</v>
      </c>
      <c r="K189" s="9">
        <v>392047.5</v>
      </c>
      <c r="L189" s="9">
        <v>392047.5</v>
      </c>
      <c r="M189" s="9">
        <v>392047.5</v>
      </c>
      <c r="N189" s="9">
        <v>392047.5</v>
      </c>
      <c r="O189" s="9">
        <v>392047.5</v>
      </c>
      <c r="P189" s="9">
        <v>392047.5</v>
      </c>
      <c r="Q189" s="9">
        <v>392047.5</v>
      </c>
      <c r="R189" s="1">
        <f t="shared" si="11"/>
        <v>1176142.5</v>
      </c>
      <c r="S189" s="1">
        <f t="shared" si="12"/>
        <v>2352285</v>
      </c>
      <c r="T189" s="1">
        <f t="shared" si="13"/>
        <v>3528427.5</v>
      </c>
      <c r="U189" s="1">
        <f t="shared" si="14"/>
        <v>4704570</v>
      </c>
    </row>
    <row r="190" spans="1:21">
      <c r="A190" s="15" t="s">
        <v>692</v>
      </c>
      <c r="B190" s="6" t="s">
        <v>425</v>
      </c>
      <c r="C190" s="7" t="s">
        <v>426</v>
      </c>
      <c r="D190" s="7" t="s">
        <v>426</v>
      </c>
      <c r="E190" s="8">
        <f t="shared" si="10"/>
        <v>18416856</v>
      </c>
      <c r="F190" s="9">
        <v>1534738</v>
      </c>
      <c r="G190" s="9">
        <v>1534738</v>
      </c>
      <c r="H190" s="9">
        <v>1534738</v>
      </c>
      <c r="I190" s="9">
        <v>1534738</v>
      </c>
      <c r="J190" s="9">
        <v>1534738</v>
      </c>
      <c r="K190" s="9">
        <v>1534738</v>
      </c>
      <c r="L190" s="9">
        <v>1534738</v>
      </c>
      <c r="M190" s="9">
        <v>1534738</v>
      </c>
      <c r="N190" s="9">
        <v>1534738</v>
      </c>
      <c r="O190" s="9">
        <v>1534738</v>
      </c>
      <c r="P190" s="9">
        <v>1534738</v>
      </c>
      <c r="Q190" s="9">
        <v>1534738</v>
      </c>
      <c r="R190" s="1">
        <f t="shared" si="11"/>
        <v>4604214</v>
      </c>
      <c r="S190" s="1">
        <f t="shared" si="12"/>
        <v>9208428</v>
      </c>
      <c r="T190" s="1">
        <f t="shared" si="13"/>
        <v>13812642</v>
      </c>
      <c r="U190" s="1">
        <f t="shared" si="14"/>
        <v>18416856</v>
      </c>
    </row>
    <row r="191" spans="1:21">
      <c r="A191" s="15" t="s">
        <v>693</v>
      </c>
      <c r="B191" s="6" t="s">
        <v>427</v>
      </c>
      <c r="C191" s="7" t="s">
        <v>428</v>
      </c>
      <c r="D191" s="7" t="s">
        <v>428</v>
      </c>
      <c r="E191" s="8">
        <f t="shared" si="10"/>
        <v>21409893</v>
      </c>
      <c r="F191" s="9">
        <v>1784157.75</v>
      </c>
      <c r="G191" s="9">
        <v>1784157.75</v>
      </c>
      <c r="H191" s="9">
        <v>1784157.75</v>
      </c>
      <c r="I191" s="9">
        <v>1784157.75</v>
      </c>
      <c r="J191" s="9">
        <v>1784157.75</v>
      </c>
      <c r="K191" s="9">
        <v>1784157.75</v>
      </c>
      <c r="L191" s="9">
        <v>1784157.75</v>
      </c>
      <c r="M191" s="9">
        <v>1784157.75</v>
      </c>
      <c r="N191" s="9">
        <v>1784157.75</v>
      </c>
      <c r="O191" s="9">
        <v>1784157.75</v>
      </c>
      <c r="P191" s="9">
        <v>1784157.75</v>
      </c>
      <c r="Q191" s="9">
        <v>1784157.75</v>
      </c>
      <c r="R191" s="1">
        <f t="shared" si="11"/>
        <v>5352473.25</v>
      </c>
      <c r="S191" s="1">
        <f t="shared" si="12"/>
        <v>10704946.5</v>
      </c>
      <c r="T191" s="1">
        <f t="shared" si="13"/>
        <v>16057419.75</v>
      </c>
      <c r="U191" s="1">
        <f t="shared" si="14"/>
        <v>21409893</v>
      </c>
    </row>
    <row r="192" spans="1:21" ht="22.5">
      <c r="A192" s="15" t="s">
        <v>694</v>
      </c>
      <c r="B192" s="6" t="s">
        <v>429</v>
      </c>
      <c r="C192" s="7" t="s">
        <v>430</v>
      </c>
      <c r="D192" s="7" t="s">
        <v>430</v>
      </c>
      <c r="E192" s="8">
        <f t="shared" si="10"/>
        <v>1131804.9999999998</v>
      </c>
      <c r="F192" s="9">
        <v>94317.08</v>
      </c>
      <c r="G192" s="9">
        <v>94317.08</v>
      </c>
      <c r="H192" s="9">
        <v>94317.08</v>
      </c>
      <c r="I192" s="9">
        <v>94317.08</v>
      </c>
      <c r="J192" s="9">
        <v>94317.08</v>
      </c>
      <c r="K192" s="9">
        <v>94317.08</v>
      </c>
      <c r="L192" s="9">
        <v>94317.08</v>
      </c>
      <c r="M192" s="9">
        <v>94317.08</v>
      </c>
      <c r="N192" s="9">
        <v>94317.08</v>
      </c>
      <c r="O192" s="9">
        <v>94317.08</v>
      </c>
      <c r="P192" s="9">
        <v>94317.08</v>
      </c>
      <c r="Q192" s="9">
        <v>94317.119999999995</v>
      </c>
      <c r="R192" s="1">
        <f t="shared" si="11"/>
        <v>282951.24</v>
      </c>
      <c r="S192" s="1">
        <f t="shared" si="12"/>
        <v>565902.48</v>
      </c>
      <c r="T192" s="1">
        <f t="shared" si="13"/>
        <v>848853.72</v>
      </c>
      <c r="U192" s="1">
        <f t="shared" si="14"/>
        <v>1131805</v>
      </c>
    </row>
    <row r="193" spans="1:21">
      <c r="A193" s="15" t="s">
        <v>695</v>
      </c>
      <c r="B193" s="6" t="s">
        <v>431</v>
      </c>
      <c r="C193" s="7" t="s">
        <v>432</v>
      </c>
      <c r="D193" s="7" t="s">
        <v>432</v>
      </c>
      <c r="E193" s="8">
        <f t="shared" si="10"/>
        <v>9411999.9999999981</v>
      </c>
      <c r="F193" s="9">
        <v>784333.33</v>
      </c>
      <c r="G193" s="9">
        <v>784333.33</v>
      </c>
      <c r="H193" s="9">
        <v>784333.33</v>
      </c>
      <c r="I193" s="9">
        <v>784333.33</v>
      </c>
      <c r="J193" s="9">
        <v>784333.33</v>
      </c>
      <c r="K193" s="9">
        <v>784333.33</v>
      </c>
      <c r="L193" s="9">
        <v>784333.33</v>
      </c>
      <c r="M193" s="9">
        <v>784333.33</v>
      </c>
      <c r="N193" s="9">
        <v>784333.33</v>
      </c>
      <c r="O193" s="9">
        <v>784333.33</v>
      </c>
      <c r="P193" s="9">
        <v>784333.33</v>
      </c>
      <c r="Q193" s="9">
        <v>784333.37</v>
      </c>
      <c r="R193" s="1">
        <f t="shared" si="11"/>
        <v>2352999.9899999998</v>
      </c>
      <c r="S193" s="1">
        <f t="shared" si="12"/>
        <v>4705999.9799999995</v>
      </c>
      <c r="T193" s="1">
        <f t="shared" si="13"/>
        <v>7058999.9699999988</v>
      </c>
      <c r="U193" s="1">
        <f t="shared" si="14"/>
        <v>9411999.9999999981</v>
      </c>
    </row>
    <row r="194" spans="1:21" ht="22.5">
      <c r="A194" s="15" t="s">
        <v>696</v>
      </c>
      <c r="B194" s="6" t="s">
        <v>433</v>
      </c>
      <c r="C194" s="7" t="s">
        <v>434</v>
      </c>
      <c r="D194" s="7" t="s">
        <v>434</v>
      </c>
      <c r="E194" s="8">
        <f t="shared" si="10"/>
        <v>5648535</v>
      </c>
      <c r="F194" s="9">
        <v>470711.25</v>
      </c>
      <c r="G194" s="9">
        <v>470711.25</v>
      </c>
      <c r="H194" s="9">
        <v>470711.25</v>
      </c>
      <c r="I194" s="9">
        <v>470711.25</v>
      </c>
      <c r="J194" s="9">
        <v>470711.25</v>
      </c>
      <c r="K194" s="9">
        <v>470711.25</v>
      </c>
      <c r="L194" s="9">
        <v>470711.25</v>
      </c>
      <c r="M194" s="9">
        <v>470711.25</v>
      </c>
      <c r="N194" s="9">
        <v>470711.25</v>
      </c>
      <c r="O194" s="9">
        <v>470711.25</v>
      </c>
      <c r="P194" s="9">
        <v>470711.25</v>
      </c>
      <c r="Q194" s="9">
        <v>470711.25</v>
      </c>
      <c r="R194" s="1">
        <f t="shared" si="11"/>
        <v>1412133.75</v>
      </c>
      <c r="S194" s="1">
        <f t="shared" si="12"/>
        <v>2824267.5</v>
      </c>
      <c r="T194" s="1">
        <f t="shared" si="13"/>
        <v>4236401.25</v>
      </c>
      <c r="U194" s="1">
        <f t="shared" si="14"/>
        <v>5648535</v>
      </c>
    </row>
    <row r="195" spans="1:21" ht="22.5">
      <c r="A195" s="15" t="s">
        <v>697</v>
      </c>
      <c r="B195" s="6" t="s">
        <v>435</v>
      </c>
      <c r="C195" s="7" t="s">
        <v>436</v>
      </c>
      <c r="D195" s="7" t="s">
        <v>436</v>
      </c>
      <c r="E195" s="8">
        <f t="shared" si="10"/>
        <v>6174867</v>
      </c>
      <c r="F195" s="9">
        <v>514572.25</v>
      </c>
      <c r="G195" s="9">
        <v>514572.25</v>
      </c>
      <c r="H195" s="9">
        <v>514572.25</v>
      </c>
      <c r="I195" s="9">
        <v>514572.25</v>
      </c>
      <c r="J195" s="9">
        <v>514572.25</v>
      </c>
      <c r="K195" s="9">
        <v>514572.25</v>
      </c>
      <c r="L195" s="9">
        <v>514572.25</v>
      </c>
      <c r="M195" s="9">
        <v>514572.25</v>
      </c>
      <c r="N195" s="9">
        <v>514572.25</v>
      </c>
      <c r="O195" s="9">
        <v>514572.25</v>
      </c>
      <c r="P195" s="9">
        <v>514572.25</v>
      </c>
      <c r="Q195" s="9">
        <v>514572.25</v>
      </c>
      <c r="R195" s="1">
        <f t="shared" si="11"/>
        <v>1543716.75</v>
      </c>
      <c r="S195" s="1">
        <f t="shared" si="12"/>
        <v>3087433.5</v>
      </c>
      <c r="T195" s="1">
        <f t="shared" si="13"/>
        <v>4631150.25</v>
      </c>
      <c r="U195" s="1">
        <f t="shared" si="14"/>
        <v>6174867</v>
      </c>
    </row>
    <row r="196" spans="1:21" ht="22.5">
      <c r="A196" s="15" t="s">
        <v>698</v>
      </c>
      <c r="B196" s="6" t="s">
        <v>437</v>
      </c>
      <c r="C196" s="7" t="s">
        <v>438</v>
      </c>
      <c r="D196" s="7" t="s">
        <v>438</v>
      </c>
      <c r="E196" s="8">
        <f t="shared" ref="E196:E219" si="15">SUM(F196:Q196)</f>
        <v>27074637.999999996</v>
      </c>
      <c r="F196" s="9">
        <v>2256219.83</v>
      </c>
      <c r="G196" s="9">
        <v>2256219.83</v>
      </c>
      <c r="H196" s="9">
        <v>2256219.83</v>
      </c>
      <c r="I196" s="9">
        <v>2256219.83</v>
      </c>
      <c r="J196" s="9">
        <v>2256219.83</v>
      </c>
      <c r="K196" s="9">
        <v>2256219.83</v>
      </c>
      <c r="L196" s="9">
        <v>2256219.83</v>
      </c>
      <c r="M196" s="9">
        <v>2256219.83</v>
      </c>
      <c r="N196" s="9">
        <v>2256219.83</v>
      </c>
      <c r="O196" s="9">
        <v>2256219.83</v>
      </c>
      <c r="P196" s="9">
        <v>2256219.83</v>
      </c>
      <c r="Q196" s="9">
        <v>2256219.87</v>
      </c>
      <c r="R196" s="1">
        <f t="shared" ref="R196:R219" si="16">SUM(F196:H196)</f>
        <v>6768659.4900000002</v>
      </c>
      <c r="S196" s="1">
        <f t="shared" ref="S196:S219" si="17">SUM(I196:K196)+R196</f>
        <v>13537318.98</v>
      </c>
      <c r="T196" s="1">
        <f t="shared" ref="T196:T219" si="18">SUM(L196:N196)+S196</f>
        <v>20305978.469999999</v>
      </c>
      <c r="U196" s="1">
        <f t="shared" ref="U196:U219" si="19">SUM(O196:Q196)+T196</f>
        <v>27074638</v>
      </c>
    </row>
    <row r="197" spans="1:21" ht="22.5">
      <c r="A197" s="15" t="s">
        <v>699</v>
      </c>
      <c r="B197" s="6" t="s">
        <v>439</v>
      </c>
      <c r="C197" s="7" t="s">
        <v>440</v>
      </c>
      <c r="D197" s="7" t="s">
        <v>440</v>
      </c>
      <c r="E197" s="8">
        <f t="shared" si="15"/>
        <v>25324011</v>
      </c>
      <c r="F197" s="9">
        <v>2110334.25</v>
      </c>
      <c r="G197" s="9">
        <v>2110334.25</v>
      </c>
      <c r="H197" s="9">
        <v>2110334.25</v>
      </c>
      <c r="I197" s="9">
        <v>2110334.25</v>
      </c>
      <c r="J197" s="9">
        <v>2110334.25</v>
      </c>
      <c r="K197" s="9">
        <v>2110334.25</v>
      </c>
      <c r="L197" s="9">
        <v>2110334.25</v>
      </c>
      <c r="M197" s="9">
        <v>2110334.25</v>
      </c>
      <c r="N197" s="9">
        <v>2110334.25</v>
      </c>
      <c r="O197" s="9">
        <v>2110334.25</v>
      </c>
      <c r="P197" s="9">
        <v>2110334.25</v>
      </c>
      <c r="Q197" s="9">
        <v>2110334.25</v>
      </c>
      <c r="R197" s="1">
        <f t="shared" si="16"/>
        <v>6331002.75</v>
      </c>
      <c r="S197" s="1">
        <f t="shared" si="17"/>
        <v>12662005.5</v>
      </c>
      <c r="T197" s="1">
        <f t="shared" si="18"/>
        <v>18993008.25</v>
      </c>
      <c r="U197" s="1">
        <f t="shared" si="19"/>
        <v>25324011</v>
      </c>
    </row>
    <row r="198" spans="1:21" ht="22.5">
      <c r="A198" s="15" t="s">
        <v>700</v>
      </c>
      <c r="B198" s="6" t="s">
        <v>441</v>
      </c>
      <c r="C198" s="7" t="s">
        <v>442</v>
      </c>
      <c r="D198" s="7" t="s">
        <v>442</v>
      </c>
      <c r="E198" s="8">
        <f t="shared" si="15"/>
        <v>1496995</v>
      </c>
      <c r="F198" s="9">
        <v>124749.58</v>
      </c>
      <c r="G198" s="9">
        <v>124749.58</v>
      </c>
      <c r="H198" s="9">
        <v>124749.58</v>
      </c>
      <c r="I198" s="9">
        <v>124749.58</v>
      </c>
      <c r="J198" s="9">
        <v>124749.58</v>
      </c>
      <c r="K198" s="9">
        <v>124749.58</v>
      </c>
      <c r="L198" s="9">
        <v>124749.58</v>
      </c>
      <c r="M198" s="9">
        <v>124749.58</v>
      </c>
      <c r="N198" s="9">
        <v>124749.58</v>
      </c>
      <c r="O198" s="9">
        <v>124749.58</v>
      </c>
      <c r="P198" s="9">
        <v>124749.58</v>
      </c>
      <c r="Q198" s="9">
        <v>124749.62</v>
      </c>
      <c r="R198" s="1">
        <f t="shared" si="16"/>
        <v>374248.74</v>
      </c>
      <c r="S198" s="1">
        <f t="shared" si="17"/>
        <v>748497.48</v>
      </c>
      <c r="T198" s="1">
        <f t="shared" si="18"/>
        <v>1122746.22</v>
      </c>
      <c r="U198" s="1">
        <f t="shared" si="19"/>
        <v>1496995</v>
      </c>
    </row>
    <row r="199" spans="1:21">
      <c r="A199" s="15" t="s">
        <v>701</v>
      </c>
      <c r="B199" s="6" t="s">
        <v>443</v>
      </c>
      <c r="C199" s="7" t="s">
        <v>444</v>
      </c>
      <c r="D199" s="7" t="s">
        <v>444</v>
      </c>
      <c r="E199" s="8">
        <f t="shared" si="15"/>
        <v>76843533</v>
      </c>
      <c r="F199" s="9">
        <v>6403627.75</v>
      </c>
      <c r="G199" s="9">
        <v>6403627.75</v>
      </c>
      <c r="H199" s="9">
        <v>6403627.75</v>
      </c>
      <c r="I199" s="9">
        <v>6403627.75</v>
      </c>
      <c r="J199" s="9">
        <v>6403627.75</v>
      </c>
      <c r="K199" s="9">
        <v>6403627.75</v>
      </c>
      <c r="L199" s="9">
        <v>6403627.75</v>
      </c>
      <c r="M199" s="9">
        <v>6403627.75</v>
      </c>
      <c r="N199" s="9">
        <v>6403627.75</v>
      </c>
      <c r="O199" s="9">
        <v>6403627.75</v>
      </c>
      <c r="P199" s="9">
        <v>6403627.75</v>
      </c>
      <c r="Q199" s="9">
        <v>6403627.75</v>
      </c>
      <c r="R199" s="1">
        <f t="shared" si="16"/>
        <v>19210883.25</v>
      </c>
      <c r="S199" s="1">
        <f t="shared" si="17"/>
        <v>38421766.5</v>
      </c>
      <c r="T199" s="1">
        <f t="shared" si="18"/>
        <v>57632649.75</v>
      </c>
      <c r="U199" s="1">
        <f t="shared" si="19"/>
        <v>76843533</v>
      </c>
    </row>
    <row r="200" spans="1:21">
      <c r="A200" s="15" t="s">
        <v>702</v>
      </c>
      <c r="B200" s="6" t="s">
        <v>445</v>
      </c>
      <c r="C200" s="7" t="s">
        <v>446</v>
      </c>
      <c r="D200" s="7" t="s">
        <v>446</v>
      </c>
      <c r="E200" s="8">
        <f t="shared" si="15"/>
        <v>1250992</v>
      </c>
      <c r="F200" s="9">
        <v>104249.33</v>
      </c>
      <c r="G200" s="9">
        <v>104249.33</v>
      </c>
      <c r="H200" s="9">
        <v>104249.33</v>
      </c>
      <c r="I200" s="9">
        <v>104249.33</v>
      </c>
      <c r="J200" s="9">
        <v>104249.33</v>
      </c>
      <c r="K200" s="9">
        <v>104249.33</v>
      </c>
      <c r="L200" s="9">
        <v>104249.33</v>
      </c>
      <c r="M200" s="9">
        <v>104249.33</v>
      </c>
      <c r="N200" s="9">
        <v>104249.33</v>
      </c>
      <c r="O200" s="9">
        <v>104249.33</v>
      </c>
      <c r="P200" s="9">
        <v>104249.33</v>
      </c>
      <c r="Q200" s="9">
        <v>104249.37</v>
      </c>
      <c r="R200" s="1">
        <f t="shared" si="16"/>
        <v>312747.99</v>
      </c>
      <c r="S200" s="1">
        <f t="shared" si="17"/>
        <v>625495.98</v>
      </c>
      <c r="T200" s="1">
        <f t="shared" si="18"/>
        <v>938243.97</v>
      </c>
      <c r="U200" s="1">
        <f t="shared" si="19"/>
        <v>1250992</v>
      </c>
    </row>
    <row r="201" spans="1:21">
      <c r="A201" s="15" t="s">
        <v>703</v>
      </c>
      <c r="B201" s="6" t="s">
        <v>447</v>
      </c>
      <c r="C201" s="7" t="s">
        <v>448</v>
      </c>
      <c r="D201" s="7" t="s">
        <v>448</v>
      </c>
      <c r="E201" s="8">
        <f t="shared" si="15"/>
        <v>40946157.999999985</v>
      </c>
      <c r="F201" s="9">
        <v>3412179.83</v>
      </c>
      <c r="G201" s="9">
        <v>3412179.83</v>
      </c>
      <c r="H201" s="9">
        <v>3412179.83</v>
      </c>
      <c r="I201" s="9">
        <v>3412179.83</v>
      </c>
      <c r="J201" s="9">
        <v>3412179.83</v>
      </c>
      <c r="K201" s="9">
        <v>3412179.83</v>
      </c>
      <c r="L201" s="9">
        <v>3412179.83</v>
      </c>
      <c r="M201" s="9">
        <v>3412179.83</v>
      </c>
      <c r="N201" s="9">
        <v>3412179.83</v>
      </c>
      <c r="O201" s="9">
        <v>3412179.83</v>
      </c>
      <c r="P201" s="9">
        <v>3412179.83</v>
      </c>
      <c r="Q201" s="9">
        <v>3412179.87</v>
      </c>
      <c r="R201" s="1">
        <f t="shared" si="16"/>
        <v>10236539.49</v>
      </c>
      <c r="S201" s="1">
        <f t="shared" si="17"/>
        <v>20473078.98</v>
      </c>
      <c r="T201" s="1">
        <f t="shared" si="18"/>
        <v>30709618.469999999</v>
      </c>
      <c r="U201" s="1">
        <f t="shared" si="19"/>
        <v>40946158</v>
      </c>
    </row>
    <row r="202" spans="1:21">
      <c r="A202" s="15" t="s">
        <v>704</v>
      </c>
      <c r="B202" s="6" t="s">
        <v>449</v>
      </c>
      <c r="C202" s="7" t="s">
        <v>450</v>
      </c>
      <c r="D202" s="7" t="s">
        <v>450</v>
      </c>
      <c r="E202" s="8">
        <f t="shared" si="15"/>
        <v>3282901.0000000005</v>
      </c>
      <c r="F202" s="9">
        <v>273575.08</v>
      </c>
      <c r="G202" s="9">
        <v>273575.08</v>
      </c>
      <c r="H202" s="9">
        <v>273575.08</v>
      </c>
      <c r="I202" s="9">
        <v>273575.08</v>
      </c>
      <c r="J202" s="9">
        <v>273575.08</v>
      </c>
      <c r="K202" s="9">
        <v>273575.08</v>
      </c>
      <c r="L202" s="9">
        <v>273575.08</v>
      </c>
      <c r="M202" s="9">
        <v>273575.08</v>
      </c>
      <c r="N202" s="9">
        <v>273575.08</v>
      </c>
      <c r="O202" s="9">
        <v>273575.08</v>
      </c>
      <c r="P202" s="9">
        <v>273575.08</v>
      </c>
      <c r="Q202" s="9">
        <v>273575.12</v>
      </c>
      <c r="R202" s="1">
        <f t="shared" si="16"/>
        <v>820725.24</v>
      </c>
      <c r="S202" s="1">
        <f t="shared" si="17"/>
        <v>1641450.48</v>
      </c>
      <c r="T202" s="1">
        <f t="shared" si="18"/>
        <v>2462175.7199999997</v>
      </c>
      <c r="U202" s="1">
        <f t="shared" si="19"/>
        <v>3282901</v>
      </c>
    </row>
    <row r="203" spans="1:21">
      <c r="A203" s="15" t="s">
        <v>705</v>
      </c>
      <c r="B203" s="6" t="s">
        <v>451</v>
      </c>
      <c r="C203" s="7" t="s">
        <v>452</v>
      </c>
      <c r="D203" s="7" t="s">
        <v>452</v>
      </c>
      <c r="E203" s="8">
        <f t="shared" si="15"/>
        <v>3218062.9999999995</v>
      </c>
      <c r="F203" s="9">
        <v>268171.92</v>
      </c>
      <c r="G203" s="9">
        <v>268171.92</v>
      </c>
      <c r="H203" s="9">
        <v>268171.92</v>
      </c>
      <c r="I203" s="9">
        <v>268171.92</v>
      </c>
      <c r="J203" s="9">
        <v>268171.92</v>
      </c>
      <c r="K203" s="9">
        <v>268171.92</v>
      </c>
      <c r="L203" s="9">
        <v>268171.92</v>
      </c>
      <c r="M203" s="9">
        <v>268171.92</v>
      </c>
      <c r="N203" s="9">
        <v>268171.92</v>
      </c>
      <c r="O203" s="9">
        <v>268171.92</v>
      </c>
      <c r="P203" s="9">
        <v>268171.92</v>
      </c>
      <c r="Q203" s="9">
        <v>268171.88</v>
      </c>
      <c r="R203" s="1">
        <f t="shared" si="16"/>
        <v>804515.76</v>
      </c>
      <c r="S203" s="1">
        <f t="shared" si="17"/>
        <v>1609031.52</v>
      </c>
      <c r="T203" s="1">
        <f t="shared" si="18"/>
        <v>2413547.2800000003</v>
      </c>
      <c r="U203" s="1">
        <f t="shared" si="19"/>
        <v>3218063</v>
      </c>
    </row>
    <row r="204" spans="1:21" ht="33.75">
      <c r="A204" s="15" t="s">
        <v>706</v>
      </c>
      <c r="B204" s="6" t="s">
        <v>453</v>
      </c>
      <c r="C204" s="7" t="s">
        <v>454</v>
      </c>
      <c r="D204" s="7" t="s">
        <v>454</v>
      </c>
      <c r="E204" s="8">
        <f t="shared" si="15"/>
        <v>12419340</v>
      </c>
      <c r="F204" s="9">
        <v>1034945</v>
      </c>
      <c r="G204" s="9">
        <v>1034945</v>
      </c>
      <c r="H204" s="9">
        <v>1034945</v>
      </c>
      <c r="I204" s="9">
        <v>1034945</v>
      </c>
      <c r="J204" s="9">
        <v>1034945</v>
      </c>
      <c r="K204" s="9">
        <v>1034945</v>
      </c>
      <c r="L204" s="9">
        <v>1034945</v>
      </c>
      <c r="M204" s="9">
        <v>1034945</v>
      </c>
      <c r="N204" s="9">
        <v>1034945</v>
      </c>
      <c r="O204" s="9">
        <v>1034945</v>
      </c>
      <c r="P204" s="9">
        <v>1034945</v>
      </c>
      <c r="Q204" s="9">
        <v>1034945</v>
      </c>
      <c r="R204" s="1">
        <f t="shared" si="16"/>
        <v>3104835</v>
      </c>
      <c r="S204" s="1">
        <f t="shared" si="17"/>
        <v>6209670</v>
      </c>
      <c r="T204" s="1">
        <f t="shared" si="18"/>
        <v>9314505</v>
      </c>
      <c r="U204" s="1">
        <f t="shared" si="19"/>
        <v>12419340</v>
      </c>
    </row>
    <row r="205" spans="1:21" ht="33.75">
      <c r="A205" s="15" t="s">
        <v>707</v>
      </c>
      <c r="B205" s="6" t="s">
        <v>455</v>
      </c>
      <c r="C205" s="7" t="s">
        <v>456</v>
      </c>
      <c r="D205" s="7" t="s">
        <v>456</v>
      </c>
      <c r="E205" s="8">
        <f t="shared" si="15"/>
        <v>6844224</v>
      </c>
      <c r="F205" s="9">
        <v>570352</v>
      </c>
      <c r="G205" s="9">
        <v>570352</v>
      </c>
      <c r="H205" s="9">
        <v>570352</v>
      </c>
      <c r="I205" s="9">
        <v>570352</v>
      </c>
      <c r="J205" s="9">
        <v>570352</v>
      </c>
      <c r="K205" s="9">
        <v>570352</v>
      </c>
      <c r="L205" s="9">
        <v>570352</v>
      </c>
      <c r="M205" s="9">
        <v>570352</v>
      </c>
      <c r="N205" s="9">
        <v>570352</v>
      </c>
      <c r="O205" s="9">
        <v>570352</v>
      </c>
      <c r="P205" s="9">
        <v>570352</v>
      </c>
      <c r="Q205" s="9">
        <v>570352</v>
      </c>
      <c r="R205" s="1">
        <f t="shared" si="16"/>
        <v>1711056</v>
      </c>
      <c r="S205" s="1">
        <f t="shared" si="17"/>
        <v>3422112</v>
      </c>
      <c r="T205" s="1">
        <f t="shared" si="18"/>
        <v>5133168</v>
      </c>
      <c r="U205" s="1">
        <f t="shared" si="19"/>
        <v>6844224</v>
      </c>
    </row>
    <row r="206" spans="1:21">
      <c r="A206" s="15" t="s">
        <v>708</v>
      </c>
      <c r="B206" s="6" t="s">
        <v>457</v>
      </c>
      <c r="C206" s="7" t="s">
        <v>458</v>
      </c>
      <c r="D206" s="7" t="s">
        <v>458</v>
      </c>
      <c r="E206" s="8">
        <f t="shared" si="15"/>
        <v>7557442</v>
      </c>
      <c r="F206" s="9">
        <v>629786.82999999996</v>
      </c>
      <c r="G206" s="9">
        <v>629786.82999999996</v>
      </c>
      <c r="H206" s="9">
        <v>629786.82999999996</v>
      </c>
      <c r="I206" s="9">
        <v>629786.82999999996</v>
      </c>
      <c r="J206" s="9">
        <v>629786.82999999996</v>
      </c>
      <c r="K206" s="9">
        <v>629786.82999999996</v>
      </c>
      <c r="L206" s="9">
        <v>629786.82999999996</v>
      </c>
      <c r="M206" s="9">
        <v>629786.82999999996</v>
      </c>
      <c r="N206" s="9">
        <v>629786.82999999996</v>
      </c>
      <c r="O206" s="9">
        <v>629786.82999999996</v>
      </c>
      <c r="P206" s="9">
        <v>629786.82999999996</v>
      </c>
      <c r="Q206" s="9">
        <v>629786.87</v>
      </c>
      <c r="R206" s="1">
        <f t="shared" si="16"/>
        <v>1889360.4899999998</v>
      </c>
      <c r="S206" s="1">
        <f t="shared" si="17"/>
        <v>3778720.9799999995</v>
      </c>
      <c r="T206" s="1">
        <f t="shared" si="18"/>
        <v>5668081.4699999988</v>
      </c>
      <c r="U206" s="1">
        <f t="shared" si="19"/>
        <v>7557441.9999999981</v>
      </c>
    </row>
    <row r="207" spans="1:21">
      <c r="A207" s="15" t="s">
        <v>709</v>
      </c>
      <c r="B207" s="6" t="s">
        <v>459</v>
      </c>
      <c r="C207" s="7" t="s">
        <v>460</v>
      </c>
      <c r="D207" s="7" t="s">
        <v>460</v>
      </c>
      <c r="E207" s="8">
        <f t="shared" si="15"/>
        <v>25164777</v>
      </c>
      <c r="F207" s="9">
        <v>2097064.75</v>
      </c>
      <c r="G207" s="9">
        <v>2097064.75</v>
      </c>
      <c r="H207" s="9">
        <v>2097064.75</v>
      </c>
      <c r="I207" s="9">
        <v>2097064.75</v>
      </c>
      <c r="J207" s="9">
        <v>2097064.75</v>
      </c>
      <c r="K207" s="9">
        <v>2097064.75</v>
      </c>
      <c r="L207" s="9">
        <v>2097064.75</v>
      </c>
      <c r="M207" s="9">
        <v>2097064.75</v>
      </c>
      <c r="N207" s="9">
        <v>2097064.75</v>
      </c>
      <c r="O207" s="9">
        <v>2097064.75</v>
      </c>
      <c r="P207" s="9">
        <v>2097064.75</v>
      </c>
      <c r="Q207" s="9">
        <v>2097064.75</v>
      </c>
      <c r="R207" s="1">
        <f t="shared" si="16"/>
        <v>6291194.25</v>
      </c>
      <c r="S207" s="1">
        <f t="shared" si="17"/>
        <v>12582388.5</v>
      </c>
      <c r="T207" s="1">
        <f t="shared" si="18"/>
        <v>18873582.75</v>
      </c>
      <c r="U207" s="1">
        <f t="shared" si="19"/>
        <v>25164777</v>
      </c>
    </row>
    <row r="208" spans="1:21">
      <c r="A208" s="15" t="s">
        <v>710</v>
      </c>
      <c r="B208" s="6" t="s">
        <v>461</v>
      </c>
      <c r="C208" s="7" t="s">
        <v>462</v>
      </c>
      <c r="D208" s="7" t="s">
        <v>462</v>
      </c>
      <c r="E208" s="8">
        <f t="shared" si="15"/>
        <v>4430915</v>
      </c>
      <c r="F208" s="9">
        <v>369242.92</v>
      </c>
      <c r="G208" s="9">
        <v>369242.92</v>
      </c>
      <c r="H208" s="9">
        <v>369242.92</v>
      </c>
      <c r="I208" s="9">
        <v>369242.92</v>
      </c>
      <c r="J208" s="9">
        <v>369242.92</v>
      </c>
      <c r="K208" s="9">
        <v>369242.92</v>
      </c>
      <c r="L208" s="9">
        <v>369242.92</v>
      </c>
      <c r="M208" s="9">
        <v>369242.92</v>
      </c>
      <c r="N208" s="9">
        <v>369242.92</v>
      </c>
      <c r="O208" s="9">
        <v>369242.92</v>
      </c>
      <c r="P208" s="9">
        <v>369242.92</v>
      </c>
      <c r="Q208" s="9">
        <v>369242.88</v>
      </c>
      <c r="R208" s="1">
        <f t="shared" si="16"/>
        <v>1107728.76</v>
      </c>
      <c r="S208" s="1">
        <f t="shared" si="17"/>
        <v>2215457.52</v>
      </c>
      <c r="T208" s="1">
        <f t="shared" si="18"/>
        <v>3323186.2800000003</v>
      </c>
      <c r="U208" s="1">
        <f t="shared" si="19"/>
        <v>4430915</v>
      </c>
    </row>
    <row r="209" spans="1:21" ht="22.5">
      <c r="A209" s="15" t="s">
        <v>711</v>
      </c>
      <c r="B209" s="6" t="s">
        <v>463</v>
      </c>
      <c r="C209" s="7" t="s">
        <v>464</v>
      </c>
      <c r="D209" s="7" t="s">
        <v>464</v>
      </c>
      <c r="E209" s="8">
        <f t="shared" si="15"/>
        <v>55195265.000000015</v>
      </c>
      <c r="F209" s="9">
        <v>4599605.42</v>
      </c>
      <c r="G209" s="9">
        <v>4599605.42</v>
      </c>
      <c r="H209" s="9">
        <v>4599605.42</v>
      </c>
      <c r="I209" s="9">
        <v>4599605.42</v>
      </c>
      <c r="J209" s="9">
        <v>4599605.42</v>
      </c>
      <c r="K209" s="9">
        <v>4599605.42</v>
      </c>
      <c r="L209" s="9">
        <v>4599605.42</v>
      </c>
      <c r="M209" s="9">
        <v>4599605.42</v>
      </c>
      <c r="N209" s="9">
        <v>4599605.42</v>
      </c>
      <c r="O209" s="9">
        <v>4599605.42</v>
      </c>
      <c r="P209" s="9">
        <v>4599605.42</v>
      </c>
      <c r="Q209" s="9">
        <v>4599605.38</v>
      </c>
      <c r="R209" s="1">
        <f t="shared" si="16"/>
        <v>13798816.26</v>
      </c>
      <c r="S209" s="1">
        <f t="shared" si="17"/>
        <v>27597632.52</v>
      </c>
      <c r="T209" s="1">
        <f t="shared" si="18"/>
        <v>41396448.780000001</v>
      </c>
      <c r="U209" s="1">
        <f t="shared" si="19"/>
        <v>55195265</v>
      </c>
    </row>
    <row r="210" spans="1:21">
      <c r="A210" s="15" t="s">
        <v>712</v>
      </c>
      <c r="B210" s="6" t="s">
        <v>465</v>
      </c>
      <c r="C210" s="7" t="s">
        <v>466</v>
      </c>
      <c r="D210" s="7" t="s">
        <v>466</v>
      </c>
      <c r="E210" s="8">
        <f t="shared" si="15"/>
        <v>83298729</v>
      </c>
      <c r="F210" s="9">
        <v>6941560.75</v>
      </c>
      <c r="G210" s="9">
        <v>6941560.75</v>
      </c>
      <c r="H210" s="9">
        <v>6941560.75</v>
      </c>
      <c r="I210" s="9">
        <v>6941560.75</v>
      </c>
      <c r="J210" s="9">
        <v>6941560.75</v>
      </c>
      <c r="K210" s="9">
        <v>6941560.75</v>
      </c>
      <c r="L210" s="9">
        <v>6941560.75</v>
      </c>
      <c r="M210" s="9">
        <v>6941560.75</v>
      </c>
      <c r="N210" s="9">
        <v>6941560.75</v>
      </c>
      <c r="O210" s="9">
        <v>6941560.75</v>
      </c>
      <c r="P210" s="9">
        <v>6941560.75</v>
      </c>
      <c r="Q210" s="9">
        <v>6941560.75</v>
      </c>
      <c r="R210" s="1">
        <f t="shared" si="16"/>
        <v>20824682.25</v>
      </c>
      <c r="S210" s="1">
        <f t="shared" si="17"/>
        <v>41649364.5</v>
      </c>
      <c r="T210" s="1">
        <f t="shared" si="18"/>
        <v>62474046.75</v>
      </c>
      <c r="U210" s="1">
        <f t="shared" si="19"/>
        <v>83298729</v>
      </c>
    </row>
    <row r="211" spans="1:21">
      <c r="A211" s="15" t="s">
        <v>713</v>
      </c>
      <c r="B211" s="6" t="s">
        <v>467</v>
      </c>
      <c r="C211" s="7" t="s">
        <v>468</v>
      </c>
      <c r="D211" s="7" t="s">
        <v>468</v>
      </c>
      <c r="E211" s="8">
        <f t="shared" si="15"/>
        <v>8195334</v>
      </c>
      <c r="F211" s="9">
        <v>682944.5</v>
      </c>
      <c r="G211" s="9">
        <v>682944.5</v>
      </c>
      <c r="H211" s="9">
        <v>682944.5</v>
      </c>
      <c r="I211" s="9">
        <v>682944.5</v>
      </c>
      <c r="J211" s="9">
        <v>682944.5</v>
      </c>
      <c r="K211" s="9">
        <v>682944.5</v>
      </c>
      <c r="L211" s="9">
        <v>682944.5</v>
      </c>
      <c r="M211" s="9">
        <v>682944.5</v>
      </c>
      <c r="N211" s="9">
        <v>682944.5</v>
      </c>
      <c r="O211" s="9">
        <v>682944.5</v>
      </c>
      <c r="P211" s="9">
        <v>682944.5</v>
      </c>
      <c r="Q211" s="9">
        <v>682944.5</v>
      </c>
      <c r="R211" s="1">
        <f t="shared" si="16"/>
        <v>2048833.5</v>
      </c>
      <c r="S211" s="1">
        <f t="shared" si="17"/>
        <v>4097667</v>
      </c>
      <c r="T211" s="1">
        <f t="shared" si="18"/>
        <v>6146500.5</v>
      </c>
      <c r="U211" s="1">
        <f t="shared" si="19"/>
        <v>8195334</v>
      </c>
    </row>
    <row r="212" spans="1:21" ht="22.5">
      <c r="A212" s="15" t="s">
        <v>714</v>
      </c>
      <c r="B212" s="6" t="s">
        <v>469</v>
      </c>
      <c r="C212" s="7" t="s">
        <v>470</v>
      </c>
      <c r="D212" s="7" t="s">
        <v>470</v>
      </c>
      <c r="E212" s="8">
        <f t="shared" si="15"/>
        <v>5411114</v>
      </c>
      <c r="F212" s="9">
        <v>450926.17</v>
      </c>
      <c r="G212" s="9">
        <v>450926.17</v>
      </c>
      <c r="H212" s="9">
        <v>450926.17</v>
      </c>
      <c r="I212" s="9">
        <v>450926.17</v>
      </c>
      <c r="J212" s="9">
        <v>450926.17</v>
      </c>
      <c r="K212" s="9">
        <v>450926.17</v>
      </c>
      <c r="L212" s="9">
        <v>450926.17</v>
      </c>
      <c r="M212" s="9">
        <v>450926.17</v>
      </c>
      <c r="N212" s="9">
        <v>450926.17</v>
      </c>
      <c r="O212" s="9">
        <v>450926.17</v>
      </c>
      <c r="P212" s="9">
        <v>450926.17</v>
      </c>
      <c r="Q212" s="9">
        <v>450926.13</v>
      </c>
      <c r="R212" s="1">
        <f t="shared" si="16"/>
        <v>1352778.51</v>
      </c>
      <c r="S212" s="1">
        <f t="shared" si="17"/>
        <v>2705557.02</v>
      </c>
      <c r="T212" s="1">
        <f t="shared" si="18"/>
        <v>4058335.5300000003</v>
      </c>
      <c r="U212" s="1">
        <f t="shared" si="19"/>
        <v>5411114</v>
      </c>
    </row>
    <row r="213" spans="1:21">
      <c r="A213" s="15" t="s">
        <v>715</v>
      </c>
      <c r="B213" s="6" t="s">
        <v>471</v>
      </c>
      <c r="C213" s="7" t="s">
        <v>472</v>
      </c>
      <c r="D213" s="7" t="s">
        <v>472</v>
      </c>
      <c r="E213" s="8">
        <f t="shared" si="15"/>
        <v>15973035</v>
      </c>
      <c r="F213" s="9">
        <v>1331086.25</v>
      </c>
      <c r="G213" s="9">
        <v>1331086.25</v>
      </c>
      <c r="H213" s="9">
        <v>1331086.25</v>
      </c>
      <c r="I213" s="9">
        <v>1331086.25</v>
      </c>
      <c r="J213" s="9">
        <v>1331086.25</v>
      </c>
      <c r="K213" s="9">
        <v>1331086.25</v>
      </c>
      <c r="L213" s="9">
        <v>1331086.25</v>
      </c>
      <c r="M213" s="9">
        <v>1331086.25</v>
      </c>
      <c r="N213" s="9">
        <v>1331086.25</v>
      </c>
      <c r="O213" s="9">
        <v>1331086.25</v>
      </c>
      <c r="P213" s="9">
        <v>1331086.25</v>
      </c>
      <c r="Q213" s="9">
        <v>1331086.25</v>
      </c>
      <c r="R213" s="1">
        <f t="shared" si="16"/>
        <v>3993258.75</v>
      </c>
      <c r="S213" s="1">
        <f t="shared" si="17"/>
        <v>7986517.5</v>
      </c>
      <c r="T213" s="1">
        <f t="shared" si="18"/>
        <v>11979776.25</v>
      </c>
      <c r="U213" s="1">
        <f t="shared" si="19"/>
        <v>15973035</v>
      </c>
    </row>
    <row r="214" spans="1:21">
      <c r="A214" s="15" t="s">
        <v>716</v>
      </c>
      <c r="B214" s="6" t="s">
        <v>473</v>
      </c>
      <c r="C214" s="7" t="s">
        <v>474</v>
      </c>
      <c r="D214" s="7" t="s">
        <v>474</v>
      </c>
      <c r="E214" s="8">
        <f t="shared" si="15"/>
        <v>19753663.000000004</v>
      </c>
      <c r="F214" s="9">
        <v>1646138.58</v>
      </c>
      <c r="G214" s="9">
        <v>1646138.58</v>
      </c>
      <c r="H214" s="9">
        <v>1646138.58</v>
      </c>
      <c r="I214" s="9">
        <v>1646138.58</v>
      </c>
      <c r="J214" s="9">
        <v>1646138.58</v>
      </c>
      <c r="K214" s="9">
        <v>1646138.58</v>
      </c>
      <c r="L214" s="9">
        <v>1646138.58</v>
      </c>
      <c r="M214" s="9">
        <v>1646138.58</v>
      </c>
      <c r="N214" s="9">
        <v>1646138.58</v>
      </c>
      <c r="O214" s="9">
        <v>1646138.58</v>
      </c>
      <c r="P214" s="9">
        <v>1646138.58</v>
      </c>
      <c r="Q214" s="9">
        <v>1646138.62</v>
      </c>
      <c r="R214" s="1">
        <f t="shared" si="16"/>
        <v>4938415.74</v>
      </c>
      <c r="S214" s="1">
        <f t="shared" si="17"/>
        <v>9876831.4800000004</v>
      </c>
      <c r="T214" s="1">
        <f t="shared" si="18"/>
        <v>14815247.220000001</v>
      </c>
      <c r="U214" s="1">
        <f t="shared" si="19"/>
        <v>19753663</v>
      </c>
    </row>
    <row r="215" spans="1:21">
      <c r="A215" s="15" t="s">
        <v>717</v>
      </c>
      <c r="B215" s="6" t="s">
        <v>475</v>
      </c>
      <c r="C215" s="7" t="s">
        <v>476</v>
      </c>
      <c r="D215" s="7" t="s">
        <v>476</v>
      </c>
      <c r="E215" s="8">
        <f t="shared" si="15"/>
        <v>11410536.999999998</v>
      </c>
      <c r="F215" s="9">
        <v>950878.08</v>
      </c>
      <c r="G215" s="9">
        <v>950878.08</v>
      </c>
      <c r="H215" s="9">
        <v>950878.08</v>
      </c>
      <c r="I215" s="9">
        <v>950878.08</v>
      </c>
      <c r="J215" s="9">
        <v>950878.08</v>
      </c>
      <c r="K215" s="9">
        <v>950878.08</v>
      </c>
      <c r="L215" s="9">
        <v>950878.08</v>
      </c>
      <c r="M215" s="9">
        <v>950878.08</v>
      </c>
      <c r="N215" s="9">
        <v>950878.08</v>
      </c>
      <c r="O215" s="9">
        <v>950878.08</v>
      </c>
      <c r="P215" s="9">
        <v>950878.08</v>
      </c>
      <c r="Q215" s="9">
        <v>950878.12</v>
      </c>
      <c r="R215" s="1">
        <f t="shared" si="16"/>
        <v>2852634.2399999998</v>
      </c>
      <c r="S215" s="1">
        <f t="shared" si="17"/>
        <v>5705268.4799999995</v>
      </c>
      <c r="T215" s="1">
        <f t="shared" si="18"/>
        <v>8557902.7199999988</v>
      </c>
      <c r="U215" s="1">
        <f t="shared" si="19"/>
        <v>11410536.999999998</v>
      </c>
    </row>
    <row r="216" spans="1:21">
      <c r="A216" s="15" t="s">
        <v>718</v>
      </c>
      <c r="B216" s="6" t="s">
        <v>477</v>
      </c>
      <c r="C216" s="7" t="s">
        <v>478</v>
      </c>
      <c r="D216" s="7" t="s">
        <v>478</v>
      </c>
      <c r="E216" s="8">
        <f t="shared" si="15"/>
        <v>17505310</v>
      </c>
      <c r="F216" s="9">
        <v>1458775.83</v>
      </c>
      <c r="G216" s="9">
        <v>1458775.83</v>
      </c>
      <c r="H216" s="9">
        <v>1458775.83</v>
      </c>
      <c r="I216" s="9">
        <v>1458775.83</v>
      </c>
      <c r="J216" s="9">
        <v>1458775.83</v>
      </c>
      <c r="K216" s="9">
        <v>1458775.83</v>
      </c>
      <c r="L216" s="9">
        <v>1458775.83</v>
      </c>
      <c r="M216" s="9">
        <v>1458775.83</v>
      </c>
      <c r="N216" s="9">
        <v>1458775.83</v>
      </c>
      <c r="O216" s="9">
        <v>1458775.83</v>
      </c>
      <c r="P216" s="9">
        <v>1458775.83</v>
      </c>
      <c r="Q216" s="9">
        <v>1458775.87</v>
      </c>
      <c r="R216" s="1">
        <f t="shared" si="16"/>
        <v>4376327.49</v>
      </c>
      <c r="S216" s="1">
        <f t="shared" si="17"/>
        <v>8752654.9800000004</v>
      </c>
      <c r="T216" s="1">
        <f t="shared" si="18"/>
        <v>13128982.470000001</v>
      </c>
      <c r="U216" s="1">
        <f t="shared" si="19"/>
        <v>17505310</v>
      </c>
    </row>
    <row r="217" spans="1:21">
      <c r="A217" s="15" t="s">
        <v>719</v>
      </c>
      <c r="B217" s="6" t="s">
        <v>479</v>
      </c>
      <c r="C217" s="7" t="s">
        <v>480</v>
      </c>
      <c r="D217" s="7" t="s">
        <v>480</v>
      </c>
      <c r="E217" s="8">
        <f t="shared" si="15"/>
        <v>4327938</v>
      </c>
      <c r="F217" s="9">
        <v>360661.5</v>
      </c>
      <c r="G217" s="9">
        <v>360661.5</v>
      </c>
      <c r="H217" s="9">
        <v>360661.5</v>
      </c>
      <c r="I217" s="9">
        <v>360661.5</v>
      </c>
      <c r="J217" s="9">
        <v>360661.5</v>
      </c>
      <c r="K217" s="9">
        <v>360661.5</v>
      </c>
      <c r="L217" s="9">
        <v>360661.5</v>
      </c>
      <c r="M217" s="9">
        <v>360661.5</v>
      </c>
      <c r="N217" s="9">
        <v>360661.5</v>
      </c>
      <c r="O217" s="9">
        <v>360661.5</v>
      </c>
      <c r="P217" s="9">
        <v>360661.5</v>
      </c>
      <c r="Q217" s="9">
        <v>360661.5</v>
      </c>
      <c r="R217" s="1">
        <f t="shared" si="16"/>
        <v>1081984.5</v>
      </c>
      <c r="S217" s="1">
        <f t="shared" si="17"/>
        <v>2163969</v>
      </c>
      <c r="T217" s="1">
        <f t="shared" si="18"/>
        <v>3245953.5</v>
      </c>
      <c r="U217" s="1">
        <f t="shared" si="19"/>
        <v>4327938</v>
      </c>
    </row>
    <row r="218" spans="1:21">
      <c r="A218" s="15" t="s">
        <v>720</v>
      </c>
      <c r="B218" s="6" t="s">
        <v>481</v>
      </c>
      <c r="C218" s="7" t="s">
        <v>482</v>
      </c>
      <c r="D218" s="7" t="s">
        <v>482</v>
      </c>
      <c r="E218" s="8">
        <f t="shared" si="15"/>
        <v>2337982.9999999995</v>
      </c>
      <c r="F218" s="9">
        <v>194831.92</v>
      </c>
      <c r="G218" s="9">
        <v>194831.92</v>
      </c>
      <c r="H218" s="9">
        <v>194831.92</v>
      </c>
      <c r="I218" s="9">
        <v>194831.92</v>
      </c>
      <c r="J218" s="9">
        <v>194831.92</v>
      </c>
      <c r="K218" s="9">
        <v>194831.92</v>
      </c>
      <c r="L218" s="9">
        <v>194831.92</v>
      </c>
      <c r="M218" s="9">
        <v>194831.92</v>
      </c>
      <c r="N218" s="9">
        <v>194831.92</v>
      </c>
      <c r="O218" s="9">
        <v>194831.92</v>
      </c>
      <c r="P218" s="9">
        <v>194831.92</v>
      </c>
      <c r="Q218" s="9">
        <v>194831.88</v>
      </c>
      <c r="R218" s="1">
        <f t="shared" si="16"/>
        <v>584495.76</v>
      </c>
      <c r="S218" s="1">
        <f t="shared" si="17"/>
        <v>1168991.52</v>
      </c>
      <c r="T218" s="1">
        <f t="shared" si="18"/>
        <v>1753487.28</v>
      </c>
      <c r="U218" s="1">
        <f t="shared" si="19"/>
        <v>2337983</v>
      </c>
    </row>
    <row r="219" spans="1:21">
      <c r="A219" s="15" t="s">
        <v>721</v>
      </c>
      <c r="B219" s="6" t="s">
        <v>483</v>
      </c>
      <c r="C219" s="7" t="s">
        <v>484</v>
      </c>
      <c r="D219" s="7" t="s">
        <v>484</v>
      </c>
      <c r="E219" s="8">
        <f t="shared" si="15"/>
        <v>19389427</v>
      </c>
      <c r="F219" s="9">
        <v>1615785.51</v>
      </c>
      <c r="G219" s="9">
        <v>1615785.51</v>
      </c>
      <c r="H219" s="9">
        <v>1615785.51</v>
      </c>
      <c r="I219" s="9">
        <v>1615785.51</v>
      </c>
      <c r="J219" s="9">
        <v>1615785.51</v>
      </c>
      <c r="K219" s="9">
        <v>1615785.51</v>
      </c>
      <c r="L219" s="9">
        <v>1615785.51</v>
      </c>
      <c r="M219" s="9">
        <v>1615785.51</v>
      </c>
      <c r="N219" s="9">
        <v>1615785.51</v>
      </c>
      <c r="O219" s="9">
        <v>1615785.51</v>
      </c>
      <c r="P219" s="9">
        <v>1615785.51</v>
      </c>
      <c r="Q219" s="9">
        <v>1615786.39</v>
      </c>
      <c r="R219" s="1">
        <f t="shared" si="16"/>
        <v>4847356.53</v>
      </c>
      <c r="S219" s="1">
        <f t="shared" si="17"/>
        <v>9694713.0600000005</v>
      </c>
      <c r="T219" s="1">
        <f t="shared" si="18"/>
        <v>14542069.59</v>
      </c>
      <c r="U219" s="1">
        <f t="shared" si="19"/>
        <v>19389427</v>
      </c>
    </row>
    <row r="221" spans="1:21">
      <c r="C221" s="13">
        <v>1</v>
      </c>
      <c r="D221" s="13"/>
      <c r="E221" s="13">
        <v>2</v>
      </c>
      <c r="F221" s="13">
        <v>3</v>
      </c>
      <c r="G221" s="13">
        <v>4</v>
      </c>
      <c r="H221" s="13">
        <v>5</v>
      </c>
      <c r="I221" s="13">
        <v>6</v>
      </c>
      <c r="J221" s="13">
        <v>7</v>
      </c>
      <c r="K221" s="13">
        <v>8</v>
      </c>
      <c r="L221" s="13">
        <v>9</v>
      </c>
      <c r="M221" s="13">
        <v>10</v>
      </c>
      <c r="N221" s="13">
        <v>11</v>
      </c>
      <c r="O221" s="13">
        <v>12</v>
      </c>
      <c r="P221" s="13">
        <v>13</v>
      </c>
      <c r="Q221" s="13">
        <v>14</v>
      </c>
      <c r="R221" s="13">
        <v>15</v>
      </c>
      <c r="S221" s="13">
        <v>16</v>
      </c>
      <c r="T221" s="13">
        <v>17</v>
      </c>
      <c r="U221" s="13">
        <v>18</v>
      </c>
    </row>
  </sheetData>
  <sheetProtection algorithmName="SHA-512" hashValue="q15EcCGQ9V8f1xCPWeqvWzn7tNWVoLbclAMGIHmmkoZ4UAudnjsuSv3hZwft5RlEY0fPKSoKoJLCoix8ZbLvIQ==" saltValue="+Ucam7ghcRrQrlLiE1BpL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FAISMUN</vt:lpstr>
      <vt:lpstr>FORTAMUN</vt:lpstr>
      <vt:lpstr>Instructivo</vt:lpstr>
      <vt:lpstr>Hoja1</vt:lpstr>
      <vt:lpstr>Monto FAISMUN</vt:lpstr>
      <vt:lpstr>Monto FORTAMUN</vt:lpstr>
      <vt:lpstr>FORTAMUN!Área_de_impresión</vt:lpstr>
      <vt:lpstr>FORTAMUN!Títulos_a_imprimir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Marcos</cp:lastModifiedBy>
  <cp:lastPrinted>2026-01-31T23:20:15Z</cp:lastPrinted>
  <dcterms:created xsi:type="dcterms:W3CDTF">2014-02-25T16:26:05Z</dcterms:created>
  <dcterms:modified xsi:type="dcterms:W3CDTF">2026-01-31T23:20:32Z</dcterms:modified>
</cp:coreProperties>
</file>